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showInkAnnotation="0" codeName="ThisWorkbook" defaultThemeVersion="124226"/>
  <mc:AlternateContent xmlns:mc="http://schemas.openxmlformats.org/markup-compatibility/2006">
    <mc:Choice Requires="x15">
      <x15ac:absPath xmlns:x15ac="http://schemas.microsoft.com/office/spreadsheetml/2010/11/ac" url="D:\RIESGOS 2025\"/>
    </mc:Choice>
  </mc:AlternateContent>
  <xr:revisionPtr revIDLastSave="0" documentId="13_ncr:1_{0366CAD8-31E2-413A-883B-6E6B8F5F86FD}" xr6:coauthVersionLast="47" xr6:coauthVersionMax="47" xr10:uidLastSave="{00000000-0000-0000-0000-000000000000}"/>
  <bookViews>
    <workbookView xWindow="-120" yWindow="-120" windowWidth="24240" windowHeight="13020" firstSheet="6" activeTab="7" xr2:uid="{00000000-000D-0000-FFFF-FFFF00000000}"/>
  </bookViews>
  <sheets>
    <sheet name="1 INSTRUCTIVO" sheetId="38" r:id="rId1"/>
    <sheet name="2 CONTEXTO E IDENTIFICACIÓN" sheetId="30" r:id="rId2"/>
    <sheet name="3 PROBABIL E IMPACTO INHERENTE" sheetId="15" r:id="rId3"/>
    <sheet name="4 MAPA CALOR INHERENTE" sheetId="31" r:id="rId4"/>
    <sheet name="5 VALORACIÓN DEL CONTROL" sheetId="9" r:id="rId5"/>
    <sheet name="6 MAPA CALOR RESIDUAL" sheetId="35" r:id="rId6"/>
    <sheet name="7 MAPA CALOR INHEREN Y RESIDUAL" sheetId="37" r:id="rId7"/>
    <sheet name="8 MAPA RIESGOS" sheetId="36" r:id="rId8"/>
    <sheet name="9 RIESGO DEL PROCESO" sheetId="33" r:id="rId9"/>
    <sheet name="11 FORMULAS" sheetId="34" r:id="rId10"/>
  </sheets>
  <externalReferences>
    <externalReference r:id="rId11"/>
  </externalReferences>
  <definedNames>
    <definedName name="_xlnm._FilterDatabase" localSheetId="0" hidden="1">'1 INSTRUCTIVO'!$B$85:$H$119</definedName>
    <definedName name="_xlnm._FilterDatabase" localSheetId="1" hidden="1">'2 CONTEXTO E IDENTIFICACIÓN'!$A$4:$I$5</definedName>
    <definedName name="_xlnm._FilterDatabase" localSheetId="2" hidden="1">'3 PROBABIL E IMPACTO INHERENTE'!$A$6:$N$6</definedName>
    <definedName name="_xlnm._FilterDatabase" localSheetId="3" hidden="1">'4 MAPA CALOR INHERENTE'!$A$6:$AJ$6</definedName>
    <definedName name="_xlnm._FilterDatabase" localSheetId="4" hidden="1">'5 VALORACIÓN DEL CONTROL'!$A$5:$W$77</definedName>
    <definedName name="_xlnm._FilterDatabase" localSheetId="5" hidden="1">'6 MAPA CALOR RESIDUAL'!$A$6:$AL$6</definedName>
    <definedName name="_xlnm._FilterDatabase" localSheetId="6" hidden="1">'7 MAPA CALOR INHEREN Y RESIDUAL'!$A$6:$AL$6</definedName>
    <definedName name="_xlnm._FilterDatabase" localSheetId="7" hidden="1">'8 MAPA RIESGOS'!$A$6:$AX$6</definedName>
    <definedName name="Afectación_Económica">'3 PROBABIL E IMPACTO INHERENTE'!$X$7:$X$12</definedName>
    <definedName name="_xlnm.Print_Area" localSheetId="2">'3 PROBABIL E IMPACTO INHERENTE'!$A$1:$Y$25</definedName>
    <definedName name="Definicion_tratamiento">'11 FORMULAS'!#REF!</definedName>
    <definedName name="E_Relaciones_Laborales">'11 FORMULAS'!$C$12:$C$17</definedName>
    <definedName name="F_Usuarios_Productos_y_Prácticas_Organizacionales">'11 FORMULAS'!$C$18:$C$23</definedName>
    <definedName name="G_Daños_Activos_Físicos">'11 FORMULAS'!$C$24:$C$26</definedName>
    <definedName name="IMPACTO_PROCESOS" localSheetId="1">'[1]LISTAS FORMULAS'!$C$3:$C$7</definedName>
    <definedName name="IMPACTO_PROCESOS" localSheetId="3">'[1]LISTAS FORMULAS'!$C$3:$C$7</definedName>
    <definedName name="IMPACTO_PROCESOS" localSheetId="5">'[1]LISTAS FORMULAS'!$C$3:$C$7</definedName>
    <definedName name="IMPACTO_PROCESOS" localSheetId="6">'[1]LISTAS FORMULAS'!$C$3:$C$7</definedName>
    <definedName name="IMPACTO_PROCESOS" localSheetId="7">'[1]LISTAS FORMULAS'!$C$3:$C$7</definedName>
    <definedName name="IMPACTO_PROCESOS" localSheetId="8">'[1]LISTAS FORMULAS'!$C$3:$C$7</definedName>
    <definedName name="opciones" localSheetId="1">'[1]LISTAS FORMULAS'!$F$3:$F$4</definedName>
    <definedName name="opciones" localSheetId="3">'[1]LISTAS FORMULAS'!$F$3:$F$4</definedName>
    <definedName name="opciones" localSheetId="5">'[1]LISTAS FORMULAS'!$F$3:$F$4</definedName>
    <definedName name="opciones" localSheetId="6">'[1]LISTAS FORMULAS'!$F$3:$F$4</definedName>
    <definedName name="opciones" localSheetId="7">'[1]LISTAS FORMULAS'!$F$3:$F$4</definedName>
    <definedName name="opciones" localSheetId="8">'[1]LISTAS FORMULAS'!$F$3:$F$4</definedName>
    <definedName name="opciones2" localSheetId="1">'[1]LISTAS FORMULAS'!$G$3:$G$5</definedName>
    <definedName name="opciones2" localSheetId="3">'[1]LISTAS FORMULAS'!$G$3:$G$5</definedName>
    <definedName name="opciones2" localSheetId="5">'[1]LISTAS FORMULAS'!$G$3:$G$5</definedName>
    <definedName name="opciones2" localSheetId="6">'[1]LISTAS FORMULAS'!$G$3:$G$5</definedName>
    <definedName name="opciones2" localSheetId="7">'[1]LISTAS FORMULAS'!$G$3:$G$5</definedName>
    <definedName name="opciones2" localSheetId="8">'[1]LISTAS FORMULAS'!$G$3:$G$5</definedName>
    <definedName name="Plan_accion">'11 FORMULAS'!#REF!</definedName>
    <definedName name="Plan_acción">'11 FORMULAS'!#REF!</definedName>
    <definedName name="Plan_de_acción">'11 FORMULAS'!#REF!</definedName>
    <definedName name="Quince_Cero" localSheetId="1">'[1]LISTAS FORMULAS'!$F$14:$F$15</definedName>
    <definedName name="Quince_Cero" localSheetId="3">'[1]LISTAS FORMULAS'!$F$14:$F$15</definedName>
    <definedName name="Quince_Cero" localSheetId="5">'[1]LISTAS FORMULAS'!$F$14:$F$15</definedName>
    <definedName name="Quince_Cero" localSheetId="6">'[1]LISTAS FORMULAS'!$F$14:$F$15</definedName>
    <definedName name="Quince_Cero" localSheetId="7">'[1]LISTAS FORMULAS'!$F$14:$F$15</definedName>
    <definedName name="Quince_Cero" localSheetId="8">'[1]LISTAS FORMULAS'!$F$14:$F$15</definedName>
    <definedName name="Rango_Calificacion_Ejecucion" localSheetId="1">'[1]LISTAS FORMULAS'!$H$3:$H$5</definedName>
    <definedName name="Rango_Calificacion_Ejecucion" localSheetId="3">'[1]LISTAS FORMULAS'!$H$3:$H$5</definedName>
    <definedName name="Rango_Calificacion_Ejecucion" localSheetId="5">'[1]LISTAS FORMULAS'!$H$3:$H$5</definedName>
    <definedName name="Rango_Calificacion_Ejecucion" localSheetId="6">'[1]LISTAS FORMULAS'!$H$3:$H$5</definedName>
    <definedName name="Rango_Calificacion_Ejecucion" localSheetId="7">'[1]LISTAS FORMULAS'!$H$3:$H$5</definedName>
    <definedName name="Rango_Calificacion_Ejecucion" localSheetId="8">'[1]LISTAS FORMULAS'!$H$3:$H$5</definedName>
    <definedName name="Reducir_mitigar_Transferir_Evitar">'8 MAPA RIESGOS'!$AJ$13:$AJ$14</definedName>
    <definedName name="Reputacional">'3 PROBABIL E IMPACTO INHERENTE'!$Y$7:$Y$12</definedName>
    <definedName name="Requiere_Plan_de_Acción">'8 MAPA RIESGOS'!$AJ$13:$AJ$14</definedName>
    <definedName name="TIPO" localSheetId="3">'[1]CONTEXTO E IDENTIFICACIÓN'!$E$29:$E$32</definedName>
    <definedName name="TIPO" localSheetId="5">'[1]CONTEXTO E IDENTIFICACIÓN'!$E$29:$E$32</definedName>
    <definedName name="TIPO" localSheetId="6">'[1]CONTEXTO E IDENTIFICACIÓN'!$E$29:$E$32</definedName>
    <definedName name="TIPO" localSheetId="7">'[1]CONTEXTO E IDENTIFICACIÓN'!$E$29:$E$32</definedName>
    <definedName name="TIPO" localSheetId="8">'[1]CONTEXTO E IDENTIFICACIÓN'!$E$29:$E$32</definedName>
    <definedName name="Tipo">'11 FORMULAS'!$A$4:$A$11</definedName>
    <definedName name="_xlnm.Print_Titles" localSheetId="1">'2 CONTEXTO E IDENTIFICACIÓN'!$4:$5</definedName>
    <definedName name="_xlnm.Print_Titles" localSheetId="2">'3 PROBABIL E IMPACTO INHERENTE'!$3:$6</definedName>
    <definedName name="_xlnm.Print_Titles" localSheetId="4">'5 VALORACIÓN DEL CONTROL'!$1:$5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8" i="36" l="1"/>
  <c r="L9" i="36"/>
  <c r="L10" i="36"/>
  <c r="L11" i="36"/>
  <c r="L12" i="36"/>
  <c r="L13" i="36"/>
  <c r="B7" i="35"/>
  <c r="C7" i="35"/>
  <c r="D7" i="35"/>
  <c r="E7" i="35"/>
  <c r="G7" i="35" s="1"/>
  <c r="F7" i="35"/>
  <c r="F8" i="15"/>
  <c r="H8" i="15"/>
  <c r="I8" i="15"/>
  <c r="K8" i="15"/>
  <c r="M8" i="15" s="1"/>
  <c r="N8" i="15" s="1"/>
  <c r="L8" i="15"/>
  <c r="H6" i="30"/>
  <c r="I6" i="30" s="1"/>
  <c r="B3" i="33"/>
  <c r="B2" i="33"/>
  <c r="B2" i="37"/>
  <c r="B2" i="36"/>
  <c r="B2" i="35"/>
  <c r="B2" i="9"/>
  <c r="L1" i="31"/>
  <c r="J1" i="31"/>
  <c r="B2" i="31"/>
  <c r="J2" i="15"/>
  <c r="H2" i="15"/>
  <c r="B3" i="15"/>
  <c r="B2" i="15"/>
  <c r="A74" i="9"/>
  <c r="A70" i="9"/>
  <c r="A66" i="9"/>
  <c r="A62" i="9"/>
  <c r="A58" i="9"/>
  <c r="A54" i="9"/>
  <c r="A50" i="9"/>
  <c r="A46" i="9"/>
  <c r="A42" i="9"/>
  <c r="A38" i="9"/>
  <c r="A34" i="9"/>
  <c r="A30" i="9"/>
  <c r="A26" i="9"/>
  <c r="A22" i="9"/>
  <c r="A18" i="9"/>
  <c r="A14" i="9"/>
  <c r="A10" i="9"/>
  <c r="N77" i="9"/>
  <c r="L77" i="9"/>
  <c r="K77" i="9"/>
  <c r="I77" i="9"/>
  <c r="N76" i="9"/>
  <c r="L76" i="9"/>
  <c r="K76" i="9"/>
  <c r="I76" i="9"/>
  <c r="N75" i="9"/>
  <c r="L75" i="9"/>
  <c r="K75" i="9"/>
  <c r="I75" i="9"/>
  <c r="N74" i="9"/>
  <c r="L74" i="9"/>
  <c r="K74" i="9"/>
  <c r="I74" i="9"/>
  <c r="N73" i="9"/>
  <c r="L73" i="9"/>
  <c r="K73" i="9"/>
  <c r="I73" i="9"/>
  <c r="N72" i="9"/>
  <c r="L72" i="9"/>
  <c r="K72" i="9"/>
  <c r="I72" i="9"/>
  <c r="N71" i="9"/>
  <c r="L71" i="9"/>
  <c r="K71" i="9"/>
  <c r="I71" i="9"/>
  <c r="N70" i="9"/>
  <c r="L70" i="9"/>
  <c r="K70" i="9"/>
  <c r="I70" i="9"/>
  <c r="N69" i="9"/>
  <c r="L69" i="9"/>
  <c r="K69" i="9"/>
  <c r="R69" i="9" s="1"/>
  <c r="I69" i="9"/>
  <c r="N68" i="9"/>
  <c r="L68" i="9"/>
  <c r="K68" i="9"/>
  <c r="I68" i="9"/>
  <c r="N67" i="9"/>
  <c r="L67" i="9"/>
  <c r="K67" i="9"/>
  <c r="I67" i="9"/>
  <c r="N66" i="9"/>
  <c r="L66" i="9"/>
  <c r="K66" i="9"/>
  <c r="I66" i="9"/>
  <c r="N65" i="9"/>
  <c r="L65" i="9"/>
  <c r="K65" i="9"/>
  <c r="R65" i="9" s="1"/>
  <c r="I65" i="9"/>
  <c r="N64" i="9"/>
  <c r="L64" i="9"/>
  <c r="K64" i="9"/>
  <c r="I64" i="9"/>
  <c r="N63" i="9"/>
  <c r="L63" i="9"/>
  <c r="K63" i="9"/>
  <c r="I63" i="9"/>
  <c r="N62" i="9"/>
  <c r="L62" i="9"/>
  <c r="K62" i="9"/>
  <c r="I62" i="9"/>
  <c r="N61" i="9"/>
  <c r="L61" i="9"/>
  <c r="K61" i="9"/>
  <c r="I61" i="9"/>
  <c r="N60" i="9"/>
  <c r="L60" i="9"/>
  <c r="K60" i="9"/>
  <c r="I60" i="9"/>
  <c r="N59" i="9"/>
  <c r="L59" i="9"/>
  <c r="K59" i="9"/>
  <c r="I59" i="9"/>
  <c r="N58" i="9"/>
  <c r="L58" i="9"/>
  <c r="K58" i="9"/>
  <c r="I58" i="9"/>
  <c r="N57" i="9"/>
  <c r="L57" i="9"/>
  <c r="K57" i="9"/>
  <c r="I57" i="9"/>
  <c r="N56" i="9"/>
  <c r="L56" i="9"/>
  <c r="K56" i="9"/>
  <c r="I56" i="9"/>
  <c r="N55" i="9"/>
  <c r="L55" i="9"/>
  <c r="K55" i="9"/>
  <c r="I55" i="9"/>
  <c r="N54" i="9"/>
  <c r="L54" i="9"/>
  <c r="K54" i="9"/>
  <c r="I54" i="9"/>
  <c r="N53" i="9"/>
  <c r="L53" i="9"/>
  <c r="K53" i="9"/>
  <c r="I53" i="9"/>
  <c r="N52" i="9"/>
  <c r="L52" i="9"/>
  <c r="K52" i="9"/>
  <c r="I52" i="9"/>
  <c r="N51" i="9"/>
  <c r="L51" i="9"/>
  <c r="K51" i="9"/>
  <c r="I51" i="9"/>
  <c r="N50" i="9"/>
  <c r="L50" i="9"/>
  <c r="K50" i="9"/>
  <c r="I50" i="9"/>
  <c r="N49" i="9"/>
  <c r="L49" i="9"/>
  <c r="K49" i="9"/>
  <c r="I49" i="9"/>
  <c r="N48" i="9"/>
  <c r="L48" i="9"/>
  <c r="K48" i="9"/>
  <c r="I48" i="9"/>
  <c r="N47" i="9"/>
  <c r="L47" i="9"/>
  <c r="K47" i="9"/>
  <c r="I47" i="9"/>
  <c r="N46" i="9"/>
  <c r="L46" i="9"/>
  <c r="K46" i="9"/>
  <c r="I46" i="9"/>
  <c r="N45" i="9"/>
  <c r="L45" i="9"/>
  <c r="K45" i="9"/>
  <c r="I45" i="9"/>
  <c r="N44" i="9"/>
  <c r="L44" i="9"/>
  <c r="K44" i="9"/>
  <c r="I44" i="9"/>
  <c r="N43" i="9"/>
  <c r="L43" i="9"/>
  <c r="K43" i="9"/>
  <c r="I43" i="9"/>
  <c r="N42" i="9"/>
  <c r="L42" i="9"/>
  <c r="K42" i="9"/>
  <c r="I42" i="9"/>
  <c r="N41" i="9"/>
  <c r="L41" i="9"/>
  <c r="K41" i="9"/>
  <c r="I41" i="9"/>
  <c r="N40" i="9"/>
  <c r="L40" i="9"/>
  <c r="K40" i="9"/>
  <c r="I40" i="9"/>
  <c r="N39" i="9"/>
  <c r="L39" i="9"/>
  <c r="K39" i="9"/>
  <c r="I39" i="9"/>
  <c r="N38" i="9"/>
  <c r="L38" i="9"/>
  <c r="K38" i="9"/>
  <c r="I38" i="9"/>
  <c r="N37" i="9"/>
  <c r="L37" i="9"/>
  <c r="K37" i="9"/>
  <c r="I37" i="9"/>
  <c r="N36" i="9"/>
  <c r="L36" i="9"/>
  <c r="K36" i="9"/>
  <c r="I36" i="9"/>
  <c r="N35" i="9"/>
  <c r="L35" i="9"/>
  <c r="K35" i="9"/>
  <c r="I35" i="9"/>
  <c r="N34" i="9"/>
  <c r="L34" i="9"/>
  <c r="K34" i="9"/>
  <c r="I34" i="9"/>
  <c r="N33" i="9"/>
  <c r="L33" i="9"/>
  <c r="K33" i="9"/>
  <c r="I33" i="9"/>
  <c r="N32" i="9"/>
  <c r="L32" i="9"/>
  <c r="K32" i="9"/>
  <c r="I32" i="9"/>
  <c r="N31" i="9"/>
  <c r="L31" i="9"/>
  <c r="K31" i="9"/>
  <c r="I31" i="9"/>
  <c r="N30" i="9"/>
  <c r="L30" i="9"/>
  <c r="K30" i="9"/>
  <c r="I30" i="9"/>
  <c r="N29" i="9"/>
  <c r="L29" i="9"/>
  <c r="K29" i="9"/>
  <c r="I29" i="9"/>
  <c r="N28" i="9"/>
  <c r="L28" i="9"/>
  <c r="K28" i="9"/>
  <c r="R28" i="9" s="1"/>
  <c r="I28" i="9"/>
  <c r="N27" i="9"/>
  <c r="L27" i="9"/>
  <c r="K27" i="9"/>
  <c r="I27" i="9"/>
  <c r="N26" i="9"/>
  <c r="L26" i="9"/>
  <c r="K26" i="9"/>
  <c r="I26" i="9"/>
  <c r="N25" i="9"/>
  <c r="L25" i="9"/>
  <c r="K25" i="9"/>
  <c r="I25" i="9"/>
  <c r="N24" i="9"/>
  <c r="L24" i="9"/>
  <c r="K24" i="9"/>
  <c r="I24" i="9"/>
  <c r="N23" i="9"/>
  <c r="L23" i="9"/>
  <c r="K23" i="9"/>
  <c r="I23" i="9"/>
  <c r="N22" i="9"/>
  <c r="L22" i="9"/>
  <c r="K22" i="9"/>
  <c r="I22" i="9"/>
  <c r="N21" i="9"/>
  <c r="L21" i="9"/>
  <c r="K21" i="9"/>
  <c r="I21" i="9"/>
  <c r="N20" i="9"/>
  <c r="L20" i="9"/>
  <c r="K20" i="9"/>
  <c r="I20" i="9"/>
  <c r="N19" i="9"/>
  <c r="L19" i="9"/>
  <c r="K19" i="9"/>
  <c r="I19" i="9"/>
  <c r="N18" i="9"/>
  <c r="L18" i="9"/>
  <c r="K18" i="9"/>
  <c r="I18" i="9"/>
  <c r="N17" i="9"/>
  <c r="L17" i="9"/>
  <c r="K17" i="9"/>
  <c r="I17" i="9"/>
  <c r="N16" i="9"/>
  <c r="L16" i="9"/>
  <c r="K16" i="9"/>
  <c r="I16" i="9"/>
  <c r="N15" i="9"/>
  <c r="L15" i="9"/>
  <c r="K15" i="9"/>
  <c r="I15" i="9"/>
  <c r="N14" i="9"/>
  <c r="L14" i="9"/>
  <c r="K14" i="9"/>
  <c r="I14" i="9"/>
  <c r="N13" i="9"/>
  <c r="L13" i="9"/>
  <c r="K13" i="9"/>
  <c r="I13" i="9"/>
  <c r="N12" i="9"/>
  <c r="L12" i="9"/>
  <c r="K12" i="9"/>
  <c r="I12" i="9"/>
  <c r="N11" i="9"/>
  <c r="L11" i="9"/>
  <c r="K11" i="9"/>
  <c r="I11" i="9"/>
  <c r="N10" i="9"/>
  <c r="L10" i="9"/>
  <c r="K10" i="9"/>
  <c r="I10" i="9"/>
  <c r="N8" i="9"/>
  <c r="L8" i="9"/>
  <c r="K8" i="9"/>
  <c r="I8" i="9"/>
  <c r="I9" i="9"/>
  <c r="I7" i="9"/>
  <c r="I6" i="9"/>
  <c r="I1" i="31"/>
  <c r="G2" i="15"/>
  <c r="L7" i="9"/>
  <c r="L9" i="9"/>
  <c r="L6" i="9"/>
  <c r="H7" i="30"/>
  <c r="I7" i="30" s="1"/>
  <c r="H8" i="30"/>
  <c r="I8" i="30" s="1"/>
  <c r="H9" i="30"/>
  <c r="I9" i="30" s="1"/>
  <c r="H10" i="30"/>
  <c r="I10" i="30" s="1"/>
  <c r="H11" i="30"/>
  <c r="I11" i="30" s="1"/>
  <c r="H12" i="30"/>
  <c r="I12" i="30" s="1"/>
  <c r="H13" i="30"/>
  <c r="I13" i="30" s="1"/>
  <c r="H14" i="30"/>
  <c r="I14" i="30" s="1"/>
  <c r="H15" i="30"/>
  <c r="I15" i="30" s="1"/>
  <c r="H16" i="30"/>
  <c r="I16" i="30" s="1"/>
  <c r="H17" i="30"/>
  <c r="I17" i="30" s="1"/>
  <c r="H18" i="30"/>
  <c r="I18" i="30" s="1"/>
  <c r="H19" i="30"/>
  <c r="I19" i="30" s="1"/>
  <c r="H20" i="30"/>
  <c r="I20" i="30" s="1"/>
  <c r="H21" i="30"/>
  <c r="I21" i="30" s="1"/>
  <c r="H22" i="30"/>
  <c r="I22" i="30" s="1"/>
  <c r="H23" i="30"/>
  <c r="I23" i="30" s="1"/>
  <c r="H7" i="15"/>
  <c r="H9" i="15"/>
  <c r="H10" i="15"/>
  <c r="H11" i="15"/>
  <c r="H12" i="15"/>
  <c r="H13" i="15"/>
  <c r="H14" i="15"/>
  <c r="H15" i="15"/>
  <c r="H16" i="15"/>
  <c r="H17" i="15"/>
  <c r="H18" i="15"/>
  <c r="H19" i="15"/>
  <c r="H20" i="15"/>
  <c r="H21" i="15"/>
  <c r="H22" i="15"/>
  <c r="H23" i="15"/>
  <c r="H24" i="15"/>
  <c r="H25" i="15"/>
  <c r="L7" i="15"/>
  <c r="K9" i="15"/>
  <c r="L9" i="15"/>
  <c r="K10" i="15"/>
  <c r="L10" i="15"/>
  <c r="K11" i="15"/>
  <c r="L11" i="15"/>
  <c r="K12" i="15"/>
  <c r="L12" i="15"/>
  <c r="K13" i="15"/>
  <c r="L13" i="15"/>
  <c r="K14" i="15"/>
  <c r="L14" i="15"/>
  <c r="K15" i="15"/>
  <c r="L15" i="15"/>
  <c r="K16" i="15"/>
  <c r="M16" i="15" s="1"/>
  <c r="L16" i="15"/>
  <c r="K17" i="15"/>
  <c r="L17" i="15"/>
  <c r="K18" i="15"/>
  <c r="L18" i="15"/>
  <c r="K19" i="15"/>
  <c r="M19" i="15" s="1"/>
  <c r="L19" i="15"/>
  <c r="K20" i="15"/>
  <c r="L20" i="15"/>
  <c r="K21" i="15"/>
  <c r="L21" i="15"/>
  <c r="K22" i="15"/>
  <c r="L22" i="15"/>
  <c r="K23" i="15"/>
  <c r="M23" i="15" s="1"/>
  <c r="D66" i="9" s="1"/>
  <c r="L23" i="15"/>
  <c r="K24" i="15"/>
  <c r="M24" i="15" s="1"/>
  <c r="L24" i="15"/>
  <c r="K25" i="15"/>
  <c r="L25" i="15"/>
  <c r="K7" i="15"/>
  <c r="I9" i="15"/>
  <c r="I10" i="15"/>
  <c r="I11" i="15"/>
  <c r="I12" i="15"/>
  <c r="I13" i="15"/>
  <c r="I14" i="15"/>
  <c r="I15" i="15"/>
  <c r="I16" i="15"/>
  <c r="I17" i="15"/>
  <c r="I18" i="15"/>
  <c r="I19" i="15"/>
  <c r="I20" i="15"/>
  <c r="I21" i="15"/>
  <c r="I22" i="15"/>
  <c r="I23" i="15"/>
  <c r="I24" i="15"/>
  <c r="I25" i="15"/>
  <c r="I7" i="15"/>
  <c r="D7" i="15"/>
  <c r="D9" i="15"/>
  <c r="F9" i="15" s="1"/>
  <c r="C9" i="31" s="1"/>
  <c r="D10" i="15"/>
  <c r="D11" i="15"/>
  <c r="F11" i="15" s="1"/>
  <c r="C11" i="31" s="1"/>
  <c r="D12" i="15"/>
  <c r="D13" i="15"/>
  <c r="F13" i="15" s="1"/>
  <c r="C13" i="31" s="1"/>
  <c r="D14" i="15"/>
  <c r="F14" i="15" s="1"/>
  <c r="C15" i="31" s="1"/>
  <c r="D15" i="15"/>
  <c r="D16" i="15"/>
  <c r="F16" i="15" s="1"/>
  <c r="C17" i="31" s="1"/>
  <c r="E17" i="31" s="1"/>
  <c r="G15" i="36" s="1"/>
  <c r="D17" i="15"/>
  <c r="D18" i="15"/>
  <c r="F18" i="15" s="1"/>
  <c r="C19" i="31" s="1"/>
  <c r="D19" i="15"/>
  <c r="D20" i="15"/>
  <c r="F20" i="15" s="1"/>
  <c r="C21" i="31" s="1"/>
  <c r="D21" i="15"/>
  <c r="D22" i="15"/>
  <c r="F22" i="15" s="1"/>
  <c r="C23" i="31" s="1"/>
  <c r="D23" i="15"/>
  <c r="F23" i="15" s="1"/>
  <c r="C24" i="31" s="1"/>
  <c r="D24" i="15"/>
  <c r="F24" i="15" s="1"/>
  <c r="C25" i="31" s="1"/>
  <c r="D25" i="15"/>
  <c r="E18" i="15"/>
  <c r="C17" i="36" s="1"/>
  <c r="E7" i="15"/>
  <c r="E24" i="15"/>
  <c r="F7" i="15"/>
  <c r="C7" i="31" s="1"/>
  <c r="M15" i="15"/>
  <c r="E7" i="30"/>
  <c r="B9" i="35" s="1"/>
  <c r="E8" i="30"/>
  <c r="E9" i="30"/>
  <c r="B18" i="9" s="1"/>
  <c r="E10" i="30"/>
  <c r="B11" i="36" s="1"/>
  <c r="E11" i="30"/>
  <c r="B26" i="9" s="1"/>
  <c r="E12" i="30"/>
  <c r="B30" i="9" s="1"/>
  <c r="E13" i="30"/>
  <c r="B16" i="35" s="1"/>
  <c r="E14" i="30"/>
  <c r="B38" i="9" s="1"/>
  <c r="E15" i="30"/>
  <c r="B18" i="35" s="1"/>
  <c r="E16" i="30"/>
  <c r="B46" i="9" s="1"/>
  <c r="E17" i="30"/>
  <c r="B20" i="35" s="1"/>
  <c r="E18" i="30"/>
  <c r="B54" i="9" s="1"/>
  <c r="E19" i="30"/>
  <c r="B22" i="35" s="1"/>
  <c r="E20" i="30"/>
  <c r="B62" i="9" s="1"/>
  <c r="E21" i="30"/>
  <c r="B24" i="35" s="1"/>
  <c r="E22" i="30"/>
  <c r="B70" i="9" s="1"/>
  <c r="E23" i="30"/>
  <c r="B25" i="15" s="1"/>
  <c r="E6" i="30"/>
  <c r="B6" i="9" s="1"/>
  <c r="B24" i="36"/>
  <c r="A24" i="36"/>
  <c r="A23" i="36"/>
  <c r="B22" i="36"/>
  <c r="A22" i="36"/>
  <c r="A21" i="36"/>
  <c r="B20" i="36"/>
  <c r="A20" i="36"/>
  <c r="A19" i="36"/>
  <c r="B18" i="36"/>
  <c r="A18" i="36"/>
  <c r="A17" i="36"/>
  <c r="B16" i="36"/>
  <c r="A16" i="36"/>
  <c r="A15" i="36"/>
  <c r="B14" i="36"/>
  <c r="A14" i="36"/>
  <c r="A13" i="36"/>
  <c r="A12" i="36"/>
  <c r="A11" i="36"/>
  <c r="A10" i="36"/>
  <c r="A9" i="36"/>
  <c r="A8" i="36"/>
  <c r="A7" i="36"/>
  <c r="A26" i="35"/>
  <c r="B25" i="35"/>
  <c r="A25" i="35"/>
  <c r="A24" i="35"/>
  <c r="A23" i="35"/>
  <c r="A22" i="35"/>
  <c r="A21" i="35"/>
  <c r="A20" i="35"/>
  <c r="A19" i="35"/>
  <c r="A18" i="35"/>
  <c r="B17" i="35"/>
  <c r="A17" i="35"/>
  <c r="A16" i="35"/>
  <c r="A15" i="35"/>
  <c r="A13" i="35"/>
  <c r="B12" i="35"/>
  <c r="A12" i="35"/>
  <c r="A11" i="35"/>
  <c r="A10" i="35"/>
  <c r="A9" i="35"/>
  <c r="A7" i="35"/>
  <c r="N6" i="9"/>
  <c r="N7" i="9"/>
  <c r="N9" i="9"/>
  <c r="A6" i="9"/>
  <c r="K7" i="9"/>
  <c r="K9" i="9"/>
  <c r="K6" i="9"/>
  <c r="A9" i="31"/>
  <c r="A7" i="31"/>
  <c r="A10" i="31"/>
  <c r="A11" i="31"/>
  <c r="A12" i="31"/>
  <c r="B12" i="31"/>
  <c r="A13" i="31"/>
  <c r="A15" i="31"/>
  <c r="A16" i="31"/>
  <c r="A17" i="31"/>
  <c r="A18" i="31"/>
  <c r="A19" i="31"/>
  <c r="A20" i="31"/>
  <c r="A21" i="31"/>
  <c r="A22" i="31"/>
  <c r="A23" i="31"/>
  <c r="A24" i="31"/>
  <c r="A25" i="31"/>
  <c r="A26" i="31"/>
  <c r="A14" i="15"/>
  <c r="A15" i="15"/>
  <c r="B15" i="15"/>
  <c r="A16" i="15"/>
  <c r="B16" i="15"/>
  <c r="A17" i="15"/>
  <c r="B17" i="15"/>
  <c r="A18" i="15"/>
  <c r="B18" i="15"/>
  <c r="A19" i="15"/>
  <c r="B19" i="15"/>
  <c r="A20" i="15"/>
  <c r="B20" i="15"/>
  <c r="A21" i="15"/>
  <c r="B21" i="15"/>
  <c r="A22" i="15"/>
  <c r="B22" i="15"/>
  <c r="A23" i="15"/>
  <c r="B23" i="15"/>
  <c r="A24" i="15"/>
  <c r="B24" i="15"/>
  <c r="A25" i="15"/>
  <c r="A13" i="15"/>
  <c r="B12" i="15"/>
  <c r="A12" i="15"/>
  <c r="A11" i="15"/>
  <c r="A10" i="15"/>
  <c r="A9" i="15"/>
  <c r="A7" i="15"/>
  <c r="M10" i="15" l="1"/>
  <c r="M9" i="15"/>
  <c r="M20" i="15"/>
  <c r="M25" i="15"/>
  <c r="D74" i="9" s="1"/>
  <c r="T74" i="9" s="1"/>
  <c r="T75" i="9" s="1"/>
  <c r="T76" i="9" s="1"/>
  <c r="T77" i="9" s="1"/>
  <c r="M17" i="15"/>
  <c r="M13" i="15"/>
  <c r="D26" i="9" s="1"/>
  <c r="T26" i="9" s="1"/>
  <c r="T27" i="9" s="1"/>
  <c r="T28" i="9" s="1"/>
  <c r="T29" i="9" s="1"/>
  <c r="E16" i="15"/>
  <c r="C38" i="9" s="1"/>
  <c r="S38" i="9" s="1"/>
  <c r="S39" i="9" s="1"/>
  <c r="S40" i="9" s="1"/>
  <c r="S41" i="9" s="1"/>
  <c r="M18" i="15"/>
  <c r="D17" i="36" s="1"/>
  <c r="R8" i="9"/>
  <c r="R73" i="9"/>
  <c r="R10" i="9"/>
  <c r="R11" i="9"/>
  <c r="R12" i="9"/>
  <c r="R13" i="9"/>
  <c r="R14" i="9"/>
  <c r="R16" i="9"/>
  <c r="R17" i="9"/>
  <c r="R18" i="9"/>
  <c r="R19" i="9"/>
  <c r="R20" i="9"/>
  <c r="R21" i="9"/>
  <c r="R22" i="9"/>
  <c r="R23" i="9"/>
  <c r="R24" i="9"/>
  <c r="R26" i="9"/>
  <c r="R32" i="9"/>
  <c r="R36" i="9"/>
  <c r="R37" i="9"/>
  <c r="R38" i="9"/>
  <c r="R40" i="9"/>
  <c r="R44" i="9"/>
  <c r="R56" i="9"/>
  <c r="R57" i="9"/>
  <c r="R58" i="9"/>
  <c r="R59" i="9"/>
  <c r="R60" i="9"/>
  <c r="R61" i="9"/>
  <c r="R62" i="9"/>
  <c r="R63" i="9"/>
  <c r="R64" i="9"/>
  <c r="R66" i="9"/>
  <c r="R67" i="9"/>
  <c r="R68" i="9"/>
  <c r="R70" i="9"/>
  <c r="R71" i="9"/>
  <c r="R72" i="9"/>
  <c r="R74" i="9"/>
  <c r="R75" i="9"/>
  <c r="R76" i="9"/>
  <c r="R77" i="9"/>
  <c r="R29" i="9"/>
  <c r="R30" i="9"/>
  <c r="R31" i="9"/>
  <c r="R34" i="9"/>
  <c r="R6" i="9"/>
  <c r="R25" i="9"/>
  <c r="R33" i="9"/>
  <c r="R41" i="9"/>
  <c r="R42" i="9"/>
  <c r="R43" i="9"/>
  <c r="R35" i="9"/>
  <c r="R45" i="9"/>
  <c r="R46" i="9"/>
  <c r="R47" i="9"/>
  <c r="R48" i="9"/>
  <c r="R49" i="9"/>
  <c r="R50" i="9"/>
  <c r="R51" i="9"/>
  <c r="R52" i="9"/>
  <c r="R53" i="9"/>
  <c r="R54" i="9"/>
  <c r="R55" i="9"/>
  <c r="R27" i="9"/>
  <c r="R7" i="9"/>
  <c r="E9" i="15"/>
  <c r="C8" i="36" s="1"/>
  <c r="E23" i="15"/>
  <c r="C66" i="9" s="1"/>
  <c r="S66" i="9" s="1"/>
  <c r="S67" i="9" s="1"/>
  <c r="S68" i="9" s="1"/>
  <c r="S69" i="9" s="1"/>
  <c r="M21" i="15"/>
  <c r="D58" i="9" s="1"/>
  <c r="T58" i="9" s="1"/>
  <c r="T59" i="9" s="1"/>
  <c r="T60" i="9" s="1"/>
  <c r="T61" i="9" s="1"/>
  <c r="E20" i="15"/>
  <c r="C19" i="36" s="1"/>
  <c r="E22" i="15"/>
  <c r="C21" i="36" s="1"/>
  <c r="M22" i="15"/>
  <c r="D21" i="36" s="1"/>
  <c r="C46" i="9"/>
  <c r="S46" i="9" s="1"/>
  <c r="S47" i="9" s="1"/>
  <c r="S48" i="9" s="1"/>
  <c r="S49" i="9" s="1"/>
  <c r="C54" i="9"/>
  <c r="S54" i="9" s="1"/>
  <c r="S55" i="9" s="1"/>
  <c r="S56" i="9" s="1"/>
  <c r="S57" i="9" s="1"/>
  <c r="B26" i="31"/>
  <c r="B24" i="31"/>
  <c r="B22" i="31"/>
  <c r="B20" i="31"/>
  <c r="B18" i="31"/>
  <c r="B16" i="31"/>
  <c r="B23" i="35"/>
  <c r="B66" i="9"/>
  <c r="B58" i="9"/>
  <c r="B50" i="9"/>
  <c r="B42" i="9"/>
  <c r="B34" i="9"/>
  <c r="B21" i="35"/>
  <c r="B15" i="36"/>
  <c r="B17" i="36"/>
  <c r="B19" i="36"/>
  <c r="B21" i="36"/>
  <c r="B23" i="36"/>
  <c r="B25" i="31"/>
  <c r="B23" i="31"/>
  <c r="B21" i="31"/>
  <c r="B19" i="31"/>
  <c r="B17" i="31"/>
  <c r="B19" i="35"/>
  <c r="B26" i="35"/>
  <c r="B74" i="9"/>
  <c r="B22" i="9"/>
  <c r="M12" i="15"/>
  <c r="N12" i="15" s="1"/>
  <c r="D12" i="31" s="1"/>
  <c r="F11" i="36" s="1"/>
  <c r="M11" i="15"/>
  <c r="D18" i="9" s="1"/>
  <c r="T18" i="9" s="1"/>
  <c r="T19" i="9" s="1"/>
  <c r="T20" i="9" s="1"/>
  <c r="T21" i="9" s="1"/>
  <c r="M14" i="15"/>
  <c r="D13" i="36" s="1"/>
  <c r="E11" i="15"/>
  <c r="E13" i="15"/>
  <c r="C12" i="36" s="1"/>
  <c r="E14" i="15"/>
  <c r="B15" i="35"/>
  <c r="B14" i="15"/>
  <c r="B15" i="31"/>
  <c r="B13" i="36"/>
  <c r="B12" i="36"/>
  <c r="B13" i="15"/>
  <c r="B13" i="31"/>
  <c r="B13" i="35"/>
  <c r="B11" i="15"/>
  <c r="B11" i="35"/>
  <c r="B10" i="36"/>
  <c r="B11" i="31"/>
  <c r="R15" i="9"/>
  <c r="R39" i="9"/>
  <c r="T66" i="9"/>
  <c r="T67" i="9" s="1"/>
  <c r="T68" i="9" s="1"/>
  <c r="T69" i="9" s="1"/>
  <c r="V66" i="9" s="1"/>
  <c r="R9" i="9"/>
  <c r="D30" i="9"/>
  <c r="T30" i="9" s="1"/>
  <c r="T31" i="9" s="1"/>
  <c r="T32" i="9" s="1"/>
  <c r="T33" i="9" s="1"/>
  <c r="D38" i="9"/>
  <c r="T38" i="9" s="1"/>
  <c r="T39" i="9" s="1"/>
  <c r="T40" i="9" s="1"/>
  <c r="T41" i="9" s="1"/>
  <c r="N16" i="15"/>
  <c r="D17" i="31" s="1"/>
  <c r="F15" i="36" s="1"/>
  <c r="D15" i="36"/>
  <c r="D42" i="9"/>
  <c r="T42" i="9" s="1"/>
  <c r="T43" i="9" s="1"/>
  <c r="T44" i="9" s="1"/>
  <c r="T45" i="9" s="1"/>
  <c r="D16" i="36"/>
  <c r="N17" i="15"/>
  <c r="D18" i="31" s="1"/>
  <c r="F16" i="36" s="1"/>
  <c r="D62" i="9"/>
  <c r="T62" i="9" s="1"/>
  <c r="T63" i="9" s="1"/>
  <c r="T64" i="9" s="1"/>
  <c r="T65" i="9" s="1"/>
  <c r="N22" i="15"/>
  <c r="D23" i="31" s="1"/>
  <c r="F21" i="36" s="1"/>
  <c r="D23" i="36"/>
  <c r="N24" i="15"/>
  <c r="D25" i="31" s="1"/>
  <c r="F23" i="36" s="1"/>
  <c r="D70" i="9"/>
  <c r="T70" i="9" s="1"/>
  <c r="T71" i="9" s="1"/>
  <c r="T72" i="9" s="1"/>
  <c r="T73" i="9" s="1"/>
  <c r="E8" i="36"/>
  <c r="E10" i="15"/>
  <c r="F10" i="15"/>
  <c r="C10" i="31" s="1"/>
  <c r="E10" i="36"/>
  <c r="E12" i="15"/>
  <c r="F12" i="15"/>
  <c r="C12" i="31" s="1"/>
  <c r="E15" i="15"/>
  <c r="F15" i="15"/>
  <c r="C16" i="31" s="1"/>
  <c r="E17" i="15"/>
  <c r="F17" i="15"/>
  <c r="C18" i="31" s="1"/>
  <c r="E17" i="36"/>
  <c r="E19" i="31"/>
  <c r="G17" i="36" s="1"/>
  <c r="E19" i="15"/>
  <c r="F19" i="15"/>
  <c r="C20" i="31" s="1"/>
  <c r="E19" i="36"/>
  <c r="E21" i="31"/>
  <c r="G19" i="36" s="1"/>
  <c r="E21" i="15"/>
  <c r="F21" i="15"/>
  <c r="C22" i="31" s="1"/>
  <c r="E25" i="15"/>
  <c r="F25" i="15"/>
  <c r="C26" i="31" s="1"/>
  <c r="C62" i="9"/>
  <c r="S62" i="9" s="1"/>
  <c r="S63" i="9" s="1"/>
  <c r="S64" i="9" s="1"/>
  <c r="S65" i="9" s="1"/>
  <c r="C7" i="36"/>
  <c r="C6" i="9"/>
  <c r="S6" i="9" s="1"/>
  <c r="S7" i="9" s="1"/>
  <c r="S8" i="9" s="1"/>
  <c r="S9" i="9" s="1"/>
  <c r="C70" i="9"/>
  <c r="S70" i="9" s="1"/>
  <c r="S71" i="9" s="1"/>
  <c r="S72" i="9" s="1"/>
  <c r="S73" i="9" s="1"/>
  <c r="C23" i="36"/>
  <c r="C10" i="9"/>
  <c r="S10" i="9" s="1"/>
  <c r="S11" i="9" s="1"/>
  <c r="S12" i="9" s="1"/>
  <c r="S13" i="9" s="1"/>
  <c r="D9" i="36"/>
  <c r="D14" i="9"/>
  <c r="T14" i="9" s="1"/>
  <c r="N10" i="15"/>
  <c r="D10" i="31" s="1"/>
  <c r="F9" i="36" s="1"/>
  <c r="D20" i="36"/>
  <c r="D34" i="9"/>
  <c r="T34" i="9" s="1"/>
  <c r="T35" i="9" s="1"/>
  <c r="T36" i="9" s="1"/>
  <c r="T37" i="9" s="1"/>
  <c r="D14" i="36"/>
  <c r="N15" i="15"/>
  <c r="D16" i="31" s="1"/>
  <c r="F14" i="36" s="1"/>
  <c r="D54" i="9"/>
  <c r="T54" i="9" s="1"/>
  <c r="T55" i="9" s="1"/>
  <c r="T56" i="9" s="1"/>
  <c r="T57" i="9" s="1"/>
  <c r="D19" i="36"/>
  <c r="D12" i="36"/>
  <c r="D10" i="9"/>
  <c r="T10" i="9" s="1"/>
  <c r="T11" i="9" s="1"/>
  <c r="T12" i="9" s="1"/>
  <c r="T13" i="9" s="1"/>
  <c r="D8" i="36"/>
  <c r="N9" i="15"/>
  <c r="D9" i="31" s="1"/>
  <c r="F8" i="36" s="1"/>
  <c r="D18" i="36"/>
  <c r="D50" i="9"/>
  <c r="T50" i="9" s="1"/>
  <c r="T51" i="9" s="1"/>
  <c r="T52" i="9" s="1"/>
  <c r="T53" i="9" s="1"/>
  <c r="B9" i="36"/>
  <c r="B14" i="9"/>
  <c r="E24" i="31"/>
  <c r="G22" i="36" s="1"/>
  <c r="E22" i="36"/>
  <c r="E25" i="31"/>
  <c r="G23" i="36" s="1"/>
  <c r="E23" i="36"/>
  <c r="E23" i="31"/>
  <c r="G21" i="36" s="1"/>
  <c r="E21" i="36"/>
  <c r="N25" i="15"/>
  <c r="D26" i="31" s="1"/>
  <c r="F24" i="36" s="1"/>
  <c r="D22" i="36"/>
  <c r="N23" i="15"/>
  <c r="D24" i="31" s="1"/>
  <c r="F22" i="36" s="1"/>
  <c r="E12" i="36"/>
  <c r="E13" i="36"/>
  <c r="E15" i="36"/>
  <c r="E7" i="36"/>
  <c r="N11" i="15"/>
  <c r="D11" i="31" s="1"/>
  <c r="F10" i="36" s="1"/>
  <c r="N20" i="15"/>
  <c r="D21" i="31" s="1"/>
  <c r="F19" i="36" s="1"/>
  <c r="N19" i="15"/>
  <c r="D20" i="31" s="1"/>
  <c r="F18" i="36" s="1"/>
  <c r="C22" i="36"/>
  <c r="M7" i="15"/>
  <c r="B10" i="35"/>
  <c r="B10" i="31"/>
  <c r="B10" i="15"/>
  <c r="B9" i="15"/>
  <c r="B9" i="31"/>
  <c r="B10" i="9"/>
  <c r="B8" i="36"/>
  <c r="B7" i="31"/>
  <c r="B7" i="36"/>
  <c r="B7" i="15"/>
  <c r="D11" i="36" l="1"/>
  <c r="C26" i="9"/>
  <c r="S26" i="9" s="1"/>
  <c r="S27" i="9" s="1"/>
  <c r="S28" i="9" s="1"/>
  <c r="S29" i="9" s="1"/>
  <c r="D46" i="9"/>
  <c r="T46" i="9" s="1"/>
  <c r="T47" i="9" s="1"/>
  <c r="T48" i="9" s="1"/>
  <c r="T49" i="9" s="1"/>
  <c r="N18" i="15"/>
  <c r="D19" i="31" s="1"/>
  <c r="F17" i="36" s="1"/>
  <c r="D24" i="36"/>
  <c r="N13" i="15"/>
  <c r="D13" i="31" s="1"/>
  <c r="F12" i="36" s="1"/>
  <c r="N21" i="15"/>
  <c r="D22" i="31" s="1"/>
  <c r="F20" i="36" s="1"/>
  <c r="D22" i="9"/>
  <c r="T22" i="9" s="1"/>
  <c r="T23" i="9" s="1"/>
  <c r="T24" i="9" s="1"/>
  <c r="T25" i="9" s="1"/>
  <c r="I11" i="36" s="1"/>
  <c r="K11" i="36" s="1"/>
  <c r="C15" i="36"/>
  <c r="T15" i="9"/>
  <c r="T16" i="9" s="1"/>
  <c r="T17" i="9" s="1"/>
  <c r="I22" i="36"/>
  <c r="K22" i="36" s="1"/>
  <c r="E9" i="31"/>
  <c r="G8" i="36" s="1"/>
  <c r="C18" i="36"/>
  <c r="C50" i="9"/>
  <c r="S50" i="9" s="1"/>
  <c r="S51" i="9" s="1"/>
  <c r="S52" i="9" s="1"/>
  <c r="S53" i="9" s="1"/>
  <c r="D24" i="35"/>
  <c r="F24" i="35" s="1"/>
  <c r="N14" i="15"/>
  <c r="D15" i="31" s="1"/>
  <c r="F13" i="36" s="1"/>
  <c r="D10" i="36"/>
  <c r="D12" i="35"/>
  <c r="F12" i="35" s="1"/>
  <c r="E11" i="31"/>
  <c r="G10" i="36" s="1"/>
  <c r="C18" i="9"/>
  <c r="S18" i="9" s="1"/>
  <c r="S19" i="9" s="1"/>
  <c r="S20" i="9" s="1"/>
  <c r="S21" i="9" s="1"/>
  <c r="H10" i="36" s="1"/>
  <c r="J10" i="36" s="1"/>
  <c r="C10" i="36"/>
  <c r="C30" i="9"/>
  <c r="S30" i="9" s="1"/>
  <c r="S31" i="9" s="1"/>
  <c r="S32" i="9" s="1"/>
  <c r="S33" i="9" s="1"/>
  <c r="C15" i="35" s="1"/>
  <c r="E15" i="35" s="1"/>
  <c r="C13" i="36"/>
  <c r="I24" i="36"/>
  <c r="K24" i="36" s="1"/>
  <c r="D26" i="35"/>
  <c r="F26" i="35" s="1"/>
  <c r="V74" i="9"/>
  <c r="U6" i="9"/>
  <c r="U66" i="9"/>
  <c r="C24" i="35"/>
  <c r="E24" i="35" s="1"/>
  <c r="G24" i="35" s="1"/>
  <c r="H22" i="36"/>
  <c r="J22" i="36" s="1"/>
  <c r="L22" i="36" s="1"/>
  <c r="N22" i="36" s="1"/>
  <c r="M22" i="36" s="1"/>
  <c r="P22" i="36" s="1"/>
  <c r="H23" i="36"/>
  <c r="J23" i="36" s="1"/>
  <c r="L23" i="36" s="1"/>
  <c r="N23" i="36" s="1"/>
  <c r="M23" i="36" s="1"/>
  <c r="P23" i="36" s="1"/>
  <c r="C25" i="35"/>
  <c r="E25" i="35" s="1"/>
  <c r="G25" i="35" s="1"/>
  <c r="U70" i="9"/>
  <c r="D15" i="35"/>
  <c r="F15" i="35" s="1"/>
  <c r="I13" i="36"/>
  <c r="K13" i="36" s="1"/>
  <c r="V30" i="9"/>
  <c r="D17" i="35"/>
  <c r="F17" i="35" s="1"/>
  <c r="I15" i="36"/>
  <c r="K15" i="36" s="1"/>
  <c r="V38" i="9"/>
  <c r="D18" i="35"/>
  <c r="F18" i="35" s="1"/>
  <c r="I16" i="36"/>
  <c r="K16" i="36" s="1"/>
  <c r="V42" i="9"/>
  <c r="D23" i="35"/>
  <c r="F23" i="35" s="1"/>
  <c r="I21" i="36"/>
  <c r="K21" i="36" s="1"/>
  <c r="V62" i="9"/>
  <c r="D25" i="35"/>
  <c r="F25" i="35" s="1"/>
  <c r="I23" i="36"/>
  <c r="K23" i="36" s="1"/>
  <c r="V70" i="9"/>
  <c r="C9" i="36"/>
  <c r="C14" i="9"/>
  <c r="S14" i="9" s="1"/>
  <c r="S15" i="9" s="1"/>
  <c r="S16" i="9" s="1"/>
  <c r="S17" i="9" s="1"/>
  <c r="E10" i="31"/>
  <c r="G9" i="36" s="1"/>
  <c r="E9" i="36"/>
  <c r="C11" i="36"/>
  <c r="C22" i="9"/>
  <c r="S22" i="9" s="1"/>
  <c r="S23" i="9" s="1"/>
  <c r="S24" i="9" s="1"/>
  <c r="S25" i="9" s="1"/>
  <c r="E11" i="36"/>
  <c r="E12" i="31"/>
  <c r="G11" i="36" s="1"/>
  <c r="C14" i="36"/>
  <c r="C34" i="9"/>
  <c r="S34" i="9" s="1"/>
  <c r="S35" i="9" s="1"/>
  <c r="S36" i="9" s="1"/>
  <c r="S37" i="9" s="1"/>
  <c r="E14" i="36"/>
  <c r="E16" i="31"/>
  <c r="G14" i="36" s="1"/>
  <c r="C16" i="36"/>
  <c r="C42" i="9"/>
  <c r="S42" i="9" s="1"/>
  <c r="S43" i="9" s="1"/>
  <c r="S44" i="9" s="1"/>
  <c r="S45" i="9" s="1"/>
  <c r="E18" i="31"/>
  <c r="G16" i="36" s="1"/>
  <c r="E16" i="36"/>
  <c r="E18" i="36"/>
  <c r="E20" i="31"/>
  <c r="G18" i="36" s="1"/>
  <c r="C20" i="36"/>
  <c r="C58" i="9"/>
  <c r="S58" i="9" s="1"/>
  <c r="S59" i="9" s="1"/>
  <c r="S60" i="9" s="1"/>
  <c r="S61" i="9" s="1"/>
  <c r="E20" i="36"/>
  <c r="E22" i="31"/>
  <c r="G20" i="36" s="1"/>
  <c r="C24" i="36"/>
  <c r="C74" i="9"/>
  <c r="S74" i="9" s="1"/>
  <c r="S75" i="9" s="1"/>
  <c r="S76" i="9" s="1"/>
  <c r="S77" i="9" s="1"/>
  <c r="E24" i="36"/>
  <c r="E26" i="31"/>
  <c r="G24" i="36" s="1"/>
  <c r="C23" i="35"/>
  <c r="E23" i="35" s="1"/>
  <c r="G23" i="35" s="1"/>
  <c r="H21" i="36"/>
  <c r="J21" i="36" s="1"/>
  <c r="L21" i="36" s="1"/>
  <c r="N21" i="36" s="1"/>
  <c r="M21" i="36" s="1"/>
  <c r="P21" i="36" s="1"/>
  <c r="U62" i="9"/>
  <c r="C17" i="35"/>
  <c r="E17" i="35" s="1"/>
  <c r="G17" i="35" s="1"/>
  <c r="H15" i="36"/>
  <c r="J15" i="36" s="1"/>
  <c r="L15" i="36" s="1"/>
  <c r="N15" i="36" s="1"/>
  <c r="M15" i="36" s="1"/>
  <c r="P15" i="36" s="1"/>
  <c r="U38" i="9"/>
  <c r="C13" i="35"/>
  <c r="E13" i="35" s="1"/>
  <c r="H12" i="36"/>
  <c r="J12" i="36" s="1"/>
  <c r="U26" i="9"/>
  <c r="C9" i="35"/>
  <c r="E9" i="35" s="1"/>
  <c r="H8" i="36"/>
  <c r="J8" i="36" s="1"/>
  <c r="U10" i="9"/>
  <c r="D10" i="35"/>
  <c r="F10" i="35" s="1"/>
  <c r="I9" i="36"/>
  <c r="K9" i="36" s="1"/>
  <c r="V14" i="9"/>
  <c r="D19" i="35"/>
  <c r="F19" i="35" s="1"/>
  <c r="I17" i="36"/>
  <c r="K17" i="36" s="1"/>
  <c r="V46" i="9"/>
  <c r="D11" i="35"/>
  <c r="F11" i="35" s="1"/>
  <c r="I10" i="36"/>
  <c r="K10" i="36" s="1"/>
  <c r="V18" i="9"/>
  <c r="D22" i="35"/>
  <c r="F22" i="35" s="1"/>
  <c r="I20" i="36"/>
  <c r="K20" i="36" s="1"/>
  <c r="V58" i="9"/>
  <c r="D16" i="35"/>
  <c r="F16" i="35" s="1"/>
  <c r="I14" i="36"/>
  <c r="K14" i="36" s="1"/>
  <c r="V34" i="9"/>
  <c r="D21" i="35"/>
  <c r="F21" i="35" s="1"/>
  <c r="I19" i="36"/>
  <c r="K19" i="36" s="1"/>
  <c r="V54" i="9"/>
  <c r="D13" i="35"/>
  <c r="F13" i="35" s="1"/>
  <c r="I12" i="36"/>
  <c r="K12" i="36" s="1"/>
  <c r="V26" i="9"/>
  <c r="I8" i="36"/>
  <c r="K8" i="36" s="1"/>
  <c r="D9" i="35"/>
  <c r="F9" i="35" s="1"/>
  <c r="V10" i="9"/>
  <c r="D20" i="35"/>
  <c r="F20" i="35" s="1"/>
  <c r="I18" i="36"/>
  <c r="K18" i="36" s="1"/>
  <c r="V50" i="9"/>
  <c r="U50" i="9"/>
  <c r="H18" i="36"/>
  <c r="J18" i="36" s="1"/>
  <c r="L18" i="36" s="1"/>
  <c r="N18" i="36" s="1"/>
  <c r="M18" i="36" s="1"/>
  <c r="P18" i="36" s="1"/>
  <c r="C20" i="35"/>
  <c r="E20" i="35" s="1"/>
  <c r="G20" i="35" s="1"/>
  <c r="U54" i="9"/>
  <c r="H19" i="36"/>
  <c r="J19" i="36" s="1"/>
  <c r="L19" i="36" s="1"/>
  <c r="N19" i="36" s="1"/>
  <c r="M19" i="36" s="1"/>
  <c r="P19" i="36" s="1"/>
  <c r="C21" i="35"/>
  <c r="E21" i="35" s="1"/>
  <c r="G21" i="35" s="1"/>
  <c r="U46" i="9"/>
  <c r="H17" i="36"/>
  <c r="J17" i="36" s="1"/>
  <c r="L17" i="36" s="1"/>
  <c r="N17" i="36" s="1"/>
  <c r="M17" i="36" s="1"/>
  <c r="P17" i="36" s="1"/>
  <c r="C19" i="35"/>
  <c r="E19" i="35" s="1"/>
  <c r="G19" i="35" s="1"/>
  <c r="D7" i="36"/>
  <c r="N7" i="15"/>
  <c r="D7" i="31" s="1"/>
  <c r="D6" i="9"/>
  <c r="T6" i="9" s="1"/>
  <c r="T7" i="9" s="1"/>
  <c r="T8" i="9" s="1"/>
  <c r="T9" i="9" s="1"/>
  <c r="E13" i="31" l="1"/>
  <c r="G12" i="36" s="1"/>
  <c r="V22" i="9"/>
  <c r="G15" i="35"/>
  <c r="E15" i="31"/>
  <c r="G13" i="36" s="1"/>
  <c r="C11" i="35"/>
  <c r="E11" i="35" s="1"/>
  <c r="G11" i="35" s="1"/>
  <c r="U18" i="9"/>
  <c r="U30" i="9"/>
  <c r="P12" i="36"/>
  <c r="G13" i="35"/>
  <c r="P10" i="36"/>
  <c r="H13" i="36"/>
  <c r="J13" i="36" s="1"/>
  <c r="P13" i="36" s="1"/>
  <c r="J7" i="36"/>
  <c r="H7" i="36"/>
  <c r="G9" i="35"/>
  <c r="P8" i="36"/>
  <c r="C10" i="35"/>
  <c r="E10" i="35" s="1"/>
  <c r="G10" i="35" s="1"/>
  <c r="H9" i="36"/>
  <c r="J9" i="36" s="1"/>
  <c r="P9" i="36" s="1"/>
  <c r="U14" i="9"/>
  <c r="C12" i="35"/>
  <c r="E12" i="35" s="1"/>
  <c r="G12" i="35" s="1"/>
  <c r="H11" i="36"/>
  <c r="J11" i="36" s="1"/>
  <c r="P11" i="36" s="1"/>
  <c r="U22" i="9"/>
  <c r="C16" i="35"/>
  <c r="E16" i="35" s="1"/>
  <c r="G16" i="35" s="1"/>
  <c r="H14" i="36"/>
  <c r="J14" i="36" s="1"/>
  <c r="L14" i="36" s="1"/>
  <c r="N14" i="36" s="1"/>
  <c r="M14" i="36" s="1"/>
  <c r="P14" i="36" s="1"/>
  <c r="U34" i="9"/>
  <c r="C18" i="35"/>
  <c r="E18" i="35" s="1"/>
  <c r="G18" i="35" s="1"/>
  <c r="H16" i="36"/>
  <c r="J16" i="36" s="1"/>
  <c r="L16" i="36" s="1"/>
  <c r="N16" i="36" s="1"/>
  <c r="M16" i="36" s="1"/>
  <c r="P16" i="36" s="1"/>
  <c r="U42" i="9"/>
  <c r="C22" i="35"/>
  <c r="E22" i="35" s="1"/>
  <c r="G22" i="35" s="1"/>
  <c r="H20" i="36"/>
  <c r="J20" i="36" s="1"/>
  <c r="L20" i="36" s="1"/>
  <c r="N20" i="36" s="1"/>
  <c r="M20" i="36" s="1"/>
  <c r="P20" i="36" s="1"/>
  <c r="U58" i="9"/>
  <c r="H24" i="36"/>
  <c r="J24" i="36" s="1"/>
  <c r="L24" i="36" s="1"/>
  <c r="N24" i="36" s="1"/>
  <c r="M24" i="36" s="1"/>
  <c r="P24" i="36" s="1"/>
  <c r="C26" i="35"/>
  <c r="E26" i="35" s="1"/>
  <c r="G26" i="35" s="1"/>
  <c r="U74" i="9"/>
  <c r="V6" i="9"/>
  <c r="F7" i="36"/>
  <c r="L9" i="31"/>
  <c r="F9" i="37" s="1"/>
  <c r="J8" i="31"/>
  <c r="D8" i="37" s="1"/>
  <c r="K8" i="31"/>
  <c r="E8" i="37" s="1"/>
  <c r="L11" i="31"/>
  <c r="F11" i="37" s="1"/>
  <c r="I11" i="31"/>
  <c r="C11" i="37" s="1"/>
  <c r="I9" i="31"/>
  <c r="C9" i="37" s="1"/>
  <c r="K11" i="31"/>
  <c r="E11" i="37" s="1"/>
  <c r="L10" i="31"/>
  <c r="F10" i="37" s="1"/>
  <c r="L8" i="31"/>
  <c r="F8" i="37" s="1"/>
  <c r="K7" i="31"/>
  <c r="E7" i="37" s="1"/>
  <c r="I8" i="31"/>
  <c r="C8" i="37" s="1"/>
  <c r="M7" i="31"/>
  <c r="G7" i="37" s="1"/>
  <c r="J10" i="31"/>
  <c r="D10" i="37" s="1"/>
  <c r="K10" i="31"/>
  <c r="E10" i="37" s="1"/>
  <c r="J11" i="31"/>
  <c r="D11" i="37" s="1"/>
  <c r="I10" i="31"/>
  <c r="C10" i="37" s="1"/>
  <c r="L7" i="31"/>
  <c r="F7" i="37" s="1"/>
  <c r="M10" i="31"/>
  <c r="G10" i="37" s="1"/>
  <c r="M8" i="31"/>
  <c r="G8" i="37" s="1"/>
  <c r="J9" i="31"/>
  <c r="D9" i="37" s="1"/>
  <c r="M11" i="31"/>
  <c r="G11" i="37" s="1"/>
  <c r="J7" i="31"/>
  <c r="D7" i="37" s="1"/>
  <c r="I7" i="31"/>
  <c r="C7" i="37" s="1"/>
  <c r="K9" i="31"/>
  <c r="E9" i="37" s="1"/>
  <c r="M9" i="31"/>
  <c r="G9" i="37" s="1"/>
  <c r="E7" i="31"/>
  <c r="G7" i="36" s="1"/>
  <c r="B13" i="33" l="1"/>
  <c r="B12" i="33"/>
  <c r="B15" i="33"/>
  <c r="B14" i="33"/>
  <c r="I7" i="36"/>
  <c r="K7" i="36" l="1"/>
  <c r="L7" i="36"/>
  <c r="L11" i="35"/>
  <c r="L11" i="37" s="1"/>
  <c r="K8" i="35"/>
  <c r="K8" i="37" s="1"/>
  <c r="M10" i="35"/>
  <c r="M10" i="37" s="1"/>
  <c r="N10" i="35"/>
  <c r="N10" i="37" s="1"/>
  <c r="O7" i="35"/>
  <c r="O7" i="37" s="1"/>
  <c r="M7" i="35"/>
  <c r="M7" i="37" s="1"/>
  <c r="N8" i="35"/>
  <c r="N8" i="37" s="1"/>
  <c r="K11" i="35"/>
  <c r="K11" i="37" s="1"/>
  <c r="K10" i="35"/>
  <c r="K10" i="37" s="1"/>
  <c r="L9" i="35"/>
  <c r="L9" i="37" s="1"/>
  <c r="M11" i="35"/>
  <c r="M11" i="37" s="1"/>
  <c r="N11" i="35"/>
  <c r="N11" i="37" s="1"/>
  <c r="K7" i="35"/>
  <c r="K7" i="37" s="1"/>
  <c r="O8" i="35"/>
  <c r="O8" i="37" s="1"/>
  <c r="N7" i="35"/>
  <c r="N7" i="37" s="1"/>
  <c r="L10" i="35"/>
  <c r="L10" i="37" s="1"/>
  <c r="N9" i="35"/>
  <c r="N9" i="37" s="1"/>
  <c r="M8" i="35"/>
  <c r="M8" i="37" s="1"/>
  <c r="O11" i="35"/>
  <c r="O11" i="37" s="1"/>
  <c r="K9" i="35"/>
  <c r="K9" i="37" s="1"/>
  <c r="O10" i="35"/>
  <c r="O10" i="37" s="1"/>
  <c r="L7" i="35"/>
  <c r="L7" i="37" s="1"/>
  <c r="O9" i="35"/>
  <c r="O9" i="37" s="1"/>
  <c r="L8" i="35"/>
  <c r="L8" i="37" s="1"/>
  <c r="M9" i="35"/>
  <c r="M9" i="37" s="1"/>
  <c r="B16" i="33"/>
  <c r="C16" i="33" l="1"/>
  <c r="C13" i="33"/>
  <c r="B19" i="33"/>
  <c r="C15" i="33"/>
  <c r="C12" i="33"/>
  <c r="C14" i="33"/>
  <c r="D14" i="33"/>
  <c r="D12" i="33"/>
  <c r="D15" i="33"/>
  <c r="P7" i="36"/>
  <c r="D13" i="33"/>
  <c r="D16" i="33" l="1"/>
  <c r="E16" i="33" s="1"/>
  <c r="E14" i="33" l="1"/>
  <c r="D19" i="33"/>
  <c r="E12" i="33"/>
  <c r="E15" i="33"/>
  <c r="E13" i="33"/>
</calcChain>
</file>

<file path=xl/sharedStrings.xml><?xml version="1.0" encoding="utf-8"?>
<sst xmlns="http://schemas.openxmlformats.org/spreadsheetml/2006/main" count="862" uniqueCount="335">
  <si>
    <t>No. DEL RIESGO</t>
  </si>
  <si>
    <t>RIESGO</t>
  </si>
  <si>
    <t>PROBABILIDAD</t>
  </si>
  <si>
    <t>Frecuencia</t>
  </si>
  <si>
    <t>IMPACTO</t>
  </si>
  <si>
    <t>Moderado</t>
  </si>
  <si>
    <t>Mayor</t>
  </si>
  <si>
    <t>Menor</t>
  </si>
  <si>
    <t>TIPO</t>
  </si>
  <si>
    <t>Probabilidad Residual</t>
  </si>
  <si>
    <t>Impacto Residual</t>
  </si>
  <si>
    <t>R2</t>
  </si>
  <si>
    <t>R3</t>
  </si>
  <si>
    <t>R4</t>
  </si>
  <si>
    <t>R5</t>
  </si>
  <si>
    <t>R6</t>
  </si>
  <si>
    <t>R7</t>
  </si>
  <si>
    <t>MAPA DE CALOR RIESGO INHERENTE</t>
  </si>
  <si>
    <t>MAPA DE CALOR RIESGO RESIDUAL</t>
  </si>
  <si>
    <t>2. Si en la sumatoria de los riesgos Extermos y altos representan mas o igual al 30% de los Riesgos Calificados, y menos del 20% de los Riesgos Extremos la calificación del Proceso será ALTO.</t>
  </si>
  <si>
    <t>3. Si en la sumatoria de los riesgos Extremos, altos y moderados representan mas o igual al  40% de los Riesgos Calificados, y menos del 30% de los Riesgos Extremos y Altos, y Menos del 20% de los Riesgos Extremos, la calificación del Proceso será MODERADO.</t>
  </si>
  <si>
    <t>Sumatoria de riesgos Extremos</t>
  </si>
  <si>
    <t>Sumatoria de riesgos altos</t>
  </si>
  <si>
    <t>Sumatoria de riesgos moderados</t>
  </si>
  <si>
    <t>Sumatoria de Riesgos bajos</t>
  </si>
  <si>
    <t>Total</t>
  </si>
  <si>
    <t>RIESGO INHERENTE DEL PROCESO</t>
  </si>
  <si>
    <t>RIESGO RESIDUAL DEL PROCESO</t>
  </si>
  <si>
    <t>R10</t>
  </si>
  <si>
    <t>R11</t>
  </si>
  <si>
    <t>R12</t>
  </si>
  <si>
    <t>R13</t>
  </si>
  <si>
    <t>R14</t>
  </si>
  <si>
    <t>R15</t>
  </si>
  <si>
    <t>R16</t>
  </si>
  <si>
    <t>R17</t>
  </si>
  <si>
    <t>R18</t>
  </si>
  <si>
    <t>R19</t>
  </si>
  <si>
    <t>R20</t>
  </si>
  <si>
    <t xml:space="preserve"> </t>
  </si>
  <si>
    <t>VALORACIÓN DEL CONTROL</t>
  </si>
  <si>
    <t>RIESGO INHERENTE Y RESIDUAL DEL PROCESO</t>
  </si>
  <si>
    <r>
      <rPr>
        <b/>
        <sz val="11"/>
        <color theme="1"/>
        <rFont val="Calibri"/>
        <family val="2"/>
        <scheme val="minor"/>
      </rPr>
      <t>Explicaciones Para realizar la ponderación de Riesgos.</t>
    </r>
    <r>
      <rPr>
        <sz val="11"/>
        <color theme="1"/>
        <rFont val="Calibri"/>
        <family val="2"/>
        <scheme val="minor"/>
      </rPr>
      <t xml:space="preserve">
1. Si en la sumatoria de los riesgos los Extremos representan mas o igual al 20% de los Riesgos, la calificación del Proceso será EXTREMO.</t>
    </r>
  </si>
  <si>
    <t>Infraestructura</t>
  </si>
  <si>
    <t>DESCRIPCIÓN DEL RIESGO</t>
  </si>
  <si>
    <t>FACTOR DEL RIESGO</t>
  </si>
  <si>
    <t>Nivel</t>
  </si>
  <si>
    <t>Frecuencia de la Actividad</t>
  </si>
  <si>
    <t>Probabilidad</t>
  </si>
  <si>
    <t>Muy Baja</t>
  </si>
  <si>
    <t>La actividad que conlleva el riesgo se ejecuta como máximos 2 veces por año</t>
  </si>
  <si>
    <t>Baja</t>
  </si>
  <si>
    <t>La actividad que conlleva el riesgo se ejecuta de 3 a 24 veces por año</t>
  </si>
  <si>
    <t>Media</t>
  </si>
  <si>
    <t>La actividad que conlleva el riesgo se ejecuta de 24 a 500 veces por año</t>
  </si>
  <si>
    <t>Alta</t>
  </si>
  <si>
    <t>Muy Alta</t>
  </si>
  <si>
    <t>% Impacto</t>
  </si>
  <si>
    <t>Reputacional</t>
  </si>
  <si>
    <t>Leve</t>
  </si>
  <si>
    <t>El riesgo afecta la imagen de algún área de la organización.</t>
  </si>
  <si>
    <t>Entre 10 y 50 SMLMV</t>
  </si>
  <si>
    <t>El riesgo afecta la imagen de la entidad internamente, de conocimiento general nivel interno, de junta directiva y accionistas y/o de proveedores.</t>
  </si>
  <si>
    <t>Entre 50 y 100 SMLMV</t>
  </si>
  <si>
    <t>El riesgo afecta la imagen de la entidad con algunos usuarios de relevancia frente al logro de los objetivos.</t>
  </si>
  <si>
    <t>Entre 100 y 500 SMLMV</t>
  </si>
  <si>
    <t>El riesgo afecta la imagen de la entidad con efecto publicitario sostenido a nivel de sector administrativo, nivel departamental o municipal.</t>
  </si>
  <si>
    <t>Catastrófico</t>
  </si>
  <si>
    <t>Mayor a 500 SMLMV</t>
  </si>
  <si>
    <t>El riesgo afecta la imagen de la entidad a nivel nacional, con efecto publicitario sostenido a nivel país</t>
  </si>
  <si>
    <t>IMPACTO INHERENTE</t>
  </si>
  <si>
    <t>Talento_Humano</t>
  </si>
  <si>
    <t>¿QUÉ? 
IMPACTO</t>
  </si>
  <si>
    <t>La actividad que conlleva el riesgo se ejecuta mínimo 500 veces al año y máximo 5.000 veces por año</t>
  </si>
  <si>
    <t>La actividad que conlleva el riesgo se ejecuta más de 5.000 veces por año</t>
  </si>
  <si>
    <t>Afectación_Económica</t>
  </si>
  <si>
    <t>PROBABILIDAD INHERENTE</t>
  </si>
  <si>
    <t>Menor a 10 SMLMV</t>
  </si>
  <si>
    <t>Extremo</t>
  </si>
  <si>
    <t>Alto</t>
  </si>
  <si>
    <t>Bajo</t>
  </si>
  <si>
    <t>Impacto</t>
  </si>
  <si>
    <t>NIVELES DE RIESGO</t>
  </si>
  <si>
    <t>CALIFICACIÓN RIESGO INHERENTE</t>
  </si>
  <si>
    <t>Tipo de control</t>
  </si>
  <si>
    <t>Peso del Control</t>
  </si>
  <si>
    <t>Implementación</t>
  </si>
  <si>
    <t>Peso de la implementación</t>
  </si>
  <si>
    <t>Automático</t>
  </si>
  <si>
    <t>Manual</t>
  </si>
  <si>
    <t>Atributos Informativos</t>
  </si>
  <si>
    <t>Documentación</t>
  </si>
  <si>
    <t>Documentado</t>
  </si>
  <si>
    <t>Sin Documentar</t>
  </si>
  <si>
    <t>Continua</t>
  </si>
  <si>
    <t>Aleatoria</t>
  </si>
  <si>
    <t>Evidencia</t>
  </si>
  <si>
    <t>Con Registro</t>
  </si>
  <si>
    <t>Sin Registro</t>
  </si>
  <si>
    <t>Eficiencia</t>
  </si>
  <si>
    <t>Preventivo</t>
  </si>
  <si>
    <t>Detectivo</t>
  </si>
  <si>
    <t>Correctivo</t>
  </si>
  <si>
    <t>Informativos</t>
  </si>
  <si>
    <t>Atributos del control</t>
  </si>
  <si>
    <t>Al</t>
  </si>
  <si>
    <t>No. Control</t>
  </si>
  <si>
    <t>Valor Total del Control</t>
  </si>
  <si>
    <t>Afectación o Desplazamiento en la Matriz</t>
  </si>
  <si>
    <t>% Probabilidad Riesgo Inherente</t>
  </si>
  <si>
    <t>% Impacto Riesgo Inherente</t>
  </si>
  <si>
    <t>Probabilidad residual</t>
  </si>
  <si>
    <t>CALIFICACIÓN RIESGO RESIDUAL</t>
  </si>
  <si>
    <r>
      <t xml:space="preserve">4. Si en la sumatoria de los riesgos Extremos, altos,  moderados y bajos representan mas o igual al  50% de los Riesgos Calificados, y menos del 40% de los riesgos Extremos, altos y moderados, y menos del 30% de los riesgos calificados en Extremos y Altos, y menos del 20% de los riesgos Extremos, la calificación del proceso sera BAJO.
</t>
    </r>
    <r>
      <rPr>
        <b/>
        <sz val="11"/>
        <color theme="1"/>
        <rFont val="Calibri"/>
        <family val="2"/>
        <scheme val="minor"/>
      </rPr>
      <t xml:space="preserve">Nota: </t>
    </r>
    <r>
      <rPr>
        <sz val="11"/>
        <color theme="1"/>
        <rFont val="Calibri"/>
        <family val="2"/>
        <scheme val="minor"/>
      </rPr>
      <t>Adapatado de Instituto de Auditores Internos</t>
    </r>
    <r>
      <rPr>
        <b/>
        <sz val="11"/>
        <color theme="1"/>
        <rFont val="Calibri"/>
        <family val="2"/>
        <scheme val="minor"/>
      </rPr>
      <t xml:space="preserve"> COSO ERM </t>
    </r>
    <r>
      <rPr>
        <sz val="11"/>
        <color theme="1"/>
        <rFont val="Calibri"/>
        <family val="2"/>
        <scheme val="minor"/>
      </rPr>
      <t>Agosto 2014</t>
    </r>
  </si>
  <si>
    <t>% Probabilidad Residual</t>
  </si>
  <si>
    <t>% Impacto Residual</t>
  </si>
  <si>
    <t>% Probabilidad Inherente</t>
  </si>
  <si>
    <t>% Impacto Inherente</t>
  </si>
  <si>
    <t>SEVERIDAD (NIVEL DE RIESGO)</t>
  </si>
  <si>
    <t>Tratamiento</t>
  </si>
  <si>
    <t>Reducir</t>
  </si>
  <si>
    <t>Mitigar</t>
  </si>
  <si>
    <t>Transferir</t>
  </si>
  <si>
    <t>Aceptar</t>
  </si>
  <si>
    <t>Evitar</t>
  </si>
  <si>
    <t>Plan de Acción</t>
  </si>
  <si>
    <t>Estado</t>
  </si>
  <si>
    <t>NO REQUIERE CLAVE PARA DESBLOQUEAR LAS HOJAS</t>
  </si>
  <si>
    <t>Procesos</t>
  </si>
  <si>
    <t>Tecnologías</t>
  </si>
  <si>
    <r>
      <t>¿PORQUÉ?
CAUSA RAÍZ
(</t>
    </r>
    <r>
      <rPr>
        <sz val="11"/>
        <rFont val="Arial"/>
        <family val="2"/>
      </rPr>
      <t xml:space="preserve">Iniciar con 
</t>
    </r>
    <r>
      <rPr>
        <b/>
        <sz val="11"/>
        <rFont val="Arial"/>
        <family val="2"/>
      </rPr>
      <t>debido a)</t>
    </r>
  </si>
  <si>
    <r>
      <t>¿CÓMO?
CAUSA INMEDIATA 
(</t>
    </r>
    <r>
      <rPr>
        <sz val="11"/>
        <rFont val="Arial"/>
        <family val="2"/>
      </rPr>
      <t xml:space="preserve">Iniciar con la palabra 
</t>
    </r>
    <r>
      <rPr>
        <b/>
        <sz val="11"/>
        <rFont val="Arial"/>
        <family val="2"/>
      </rPr>
      <t>por)</t>
    </r>
  </si>
  <si>
    <t>Posibilidad de pérdida Económica</t>
  </si>
  <si>
    <t>Posibilidad de pérdida Reputacional</t>
  </si>
  <si>
    <t>Posibilidad de pérdida Económica y Reputacional</t>
  </si>
  <si>
    <t>Evento_Externo</t>
  </si>
  <si>
    <t>N/A</t>
  </si>
  <si>
    <t>Sin Iniciar</t>
  </si>
  <si>
    <t>Cerrado</t>
  </si>
  <si>
    <t>En proceso</t>
  </si>
  <si>
    <t>Seguimiento 2 (Fecha y avance)</t>
  </si>
  <si>
    <t>Seguimientos por parte del Líder del Proceso</t>
  </si>
  <si>
    <t>Seguimiento 3 ... (Fecha y avance)</t>
  </si>
  <si>
    <t>Fecha de Inicio</t>
  </si>
  <si>
    <t>Fecha de Finalización</t>
  </si>
  <si>
    <t>Verificación por parte de segunda línea de defensa o quien haga sus veces 
(Fecha y Descripción)</t>
  </si>
  <si>
    <t>Verificación por parte de la Oficina de Control Interno o quien haga sus veces 
(Fecha y Descripción)</t>
  </si>
  <si>
    <t>¿QUÉ? IMPACTO</t>
  </si>
  <si>
    <t>PROCESO:</t>
  </si>
  <si>
    <t>A_Ejecución_y_Administración_de_procesos</t>
  </si>
  <si>
    <t>B_Fraude_Externo</t>
  </si>
  <si>
    <t>C_Fraude_Interno</t>
  </si>
  <si>
    <t>D_Fallas_Tecnológicas</t>
  </si>
  <si>
    <t>E_Relaciones_Laborales</t>
  </si>
  <si>
    <t>F_Usuarios_Productos_y_Prácticas_Organizacionales</t>
  </si>
  <si>
    <t>G_Daños_Activos_Físicos</t>
  </si>
  <si>
    <t>RESULTADO FUENTE GENERADORA DEL EVENTO</t>
  </si>
  <si>
    <t>SELECCIONE FUENTE GENERADORA DEL EVENTO PARA TIPO E,F,G</t>
  </si>
  <si>
    <t>VALIDACIÓN FUENTE GENERADORA DEL EVENTO PARA TIPO A,B,C,D</t>
  </si>
  <si>
    <t>Máximo</t>
  </si>
  <si>
    <t>Mínimo</t>
  </si>
  <si>
    <t>Afectación Económica</t>
  </si>
  <si>
    <t>Nivel de Impacto</t>
  </si>
  <si>
    <t>Porcentaje de Impacto</t>
  </si>
  <si>
    <t>Descripción del Control</t>
  </si>
  <si>
    <t>Acción
(Inicia con un verbo)</t>
  </si>
  <si>
    <t>Complemento (Periodicidad - Observaciones o Desviaciones)</t>
  </si>
  <si>
    <t>¿Requiere Plan de Acción?</t>
  </si>
  <si>
    <t>Requiere Plan de Acción</t>
  </si>
  <si>
    <t>No requiere Plan de Acción</t>
  </si>
  <si>
    <t>Responsable 
(Cargo)</t>
  </si>
  <si>
    <t>Descripción de la Acción, basado en el análisis de causas</t>
  </si>
  <si>
    <t>Matriz Mapa de Riesgos</t>
  </si>
  <si>
    <t>Orientaciones Generales</t>
  </si>
  <si>
    <t>Columna</t>
  </si>
  <si>
    <t>Descripción - Lineamientos para el diligenciamiento</t>
  </si>
  <si>
    <t>Proceso</t>
  </si>
  <si>
    <t>Diligencie el nombre del proceso al cual se le identificarán y valorarán los riesgos.</t>
  </si>
  <si>
    <t>Diligencie el objetivo del proceso.</t>
  </si>
  <si>
    <t xml:space="preserve">Permite definir unl consecutivo de riesgos.
Una entidad puede ir en el riesgo 150, pero tener 70 riesgos, lo que permite llevar una traza de los riesgos. Esta información la debe administrar la oficina asesora de planeación o gerencia de riesgos.  Cuando un el riesgo salga del mapa no existirá otro riesgo con el mismo número. </t>
  </si>
  <si>
    <r>
      <t xml:space="preserve">Recuerde que el control se define como la medida que permite reducir o mitigar un riesgo. Defina el control (es) que atacan la causa raíz del riesgo, considere la estructura explicada en la guía: </t>
    </r>
    <r>
      <rPr>
        <b/>
        <sz val="9"/>
        <color theme="9" tint="-0.249977111117893"/>
        <rFont val="Arial Narrow"/>
        <family val="2"/>
      </rPr>
      <t>Responsable de ejecutar el control + Acción + Complemento</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</si>
  <si>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</si>
  <si>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r>
      <t xml:space="preserve">Con la expedición del Decreto 1499 de 2017 “Por medio del cual se modifica el Decreto 1083 de 2015, Decreto Único Reglamentario del Sector Función Pública, en lo relacionado con el Sistema de Gestión establecido en el artículo 133 de la Ley 1753 de 2015”, se crea un solo Sistema de Gestión y se alinea con el Sistema de Control Interno, hoy todas las entidades públicas requieren actualizar y/o implementar el Modelo Integrado de Planeación y Gestión MIPG, modelo que incorpora el Modelo Estándar de Control Interno MECI a través de la 7a dimensión del mismo.  En este marco general, el proceso de administración del riesgo es un esfuerzo conjunto entre la Alta Dirección y los servidores en todos sus niveles, ejercicio que inicia con la formulación de la política de Administración del Riesgo, la cual incluye los niveles de responsabilidad frente al seguimiento y evaluación, aspectos que deberán definirse acorde con el Esquema de Líneas de Defensa vinculado a la Dimensión 7.
Teniendo en cuenta lo anterior y dada la necesidad de las entidades frente a la estructuración de los mapas de riesgos, como herramienta fundamental frente a la gestión del riesgo, el presente formato desarrolla un esquema completo acorde con los contenidos metodológicos de la </t>
    </r>
    <r>
      <rPr>
        <b/>
        <sz val="10"/>
        <color theme="9" tint="-0.249977111117893"/>
        <rFont val="Arial Narrow"/>
        <family val="2"/>
      </rPr>
      <t>Guía para la Administración del Riesgo y el diseño de controles V5</t>
    </r>
    <r>
      <rPr>
        <sz val="10"/>
        <rFont val="Arial Narrow"/>
        <family val="2"/>
      </rPr>
      <t>. El formato cuenta con celdas parametrizadas y permite contar con los respectivos mapas de calor para riesgo inherente y riesgo residual.</t>
    </r>
  </si>
  <si>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theme="9" tint="-0.249977111117893"/>
        <rFont val="Arial Narrow"/>
        <family val="2"/>
      </rPr>
      <t>Paso 2: identificación del riesgo</t>
    </r>
    <r>
      <rPr>
        <sz val="11"/>
        <rFont val="Arial Narrow"/>
        <family val="2"/>
      </rPr>
      <t xml:space="preserve">, donde se explica ampliamente las bases para adelantar este análisis.
Así mismo, considere en el </t>
    </r>
    <r>
      <rPr>
        <b/>
        <sz val="11"/>
        <color theme="9" tint="-0.249977111117893"/>
        <rFont val="Arial Narrow"/>
        <family val="2"/>
      </rPr>
      <t>Paso 3: valoración del riesgo</t>
    </r>
    <r>
      <rPr>
        <sz val="11"/>
        <rFont val="Arial Narrow"/>
        <family val="2"/>
      </rPr>
      <t xml:space="preserve"> los lineamientos para definir el No. de veces que se hace la actividad con la cual se relaciona el riesgo y su impacto en términos económicos o reputacionales. En este mismo paso se analizan los controles que deben responder a los atributos de eficiencia e informativos.</t>
    </r>
  </si>
  <si>
    <t>% Probabilidad</t>
  </si>
  <si>
    <t>Riesgo</t>
  </si>
  <si>
    <t>No. Riesgo</t>
  </si>
  <si>
    <t>Nivel Probabilidad</t>
  </si>
  <si>
    <t>Resultado</t>
  </si>
  <si>
    <t>No. veces que realiza la actividad al año</t>
  </si>
  <si>
    <t xml:space="preserve">Peso del Control + Peso de la implementación </t>
  </si>
  <si>
    <t>% Probabilidad Riesgo Inherente-(% Probabilidad Riesgo Inherente*Valor Total del Control)</t>
  </si>
  <si>
    <t>% Impacto Riesgo Inherente-(% Impacto Riesgo Inherente*Valor Total del Control)</t>
  </si>
  <si>
    <t>Afecta</t>
  </si>
  <si>
    <t>Severidad 
(Nivel de Riesgo)</t>
  </si>
  <si>
    <t>Elaboración o Actualización:</t>
  </si>
  <si>
    <t>El archivo contiene las siguientes hojas:</t>
  </si>
  <si>
    <t>El formato de fecha es: DD/MM/AAAA</t>
  </si>
  <si>
    <r>
      <t>1 INSTRUCTIVO:</t>
    </r>
    <r>
      <rPr>
        <sz val="11"/>
        <rFont val="Arial Narrow"/>
        <family val="2"/>
      </rPr>
      <t xml:space="preserve"> Identifica el contenido del archivo y su funcionalidad</t>
    </r>
  </si>
  <si>
    <t>Las hojas se encuentran protegidas para evidar dañar las formulas, para desprotegerlas no se requiere contraseña</t>
  </si>
  <si>
    <t>Se debe ingresar información solo en las celdas identificadas con color NARANJA CLARO, las demás contienen formulas de autollenado</t>
  </si>
  <si>
    <r>
      <t>2 CONTEXTO E IDENTIFICACIÓN:</t>
    </r>
    <r>
      <rPr>
        <sz val="11"/>
        <rFont val="Arial Narrow"/>
        <family val="2"/>
      </rPr>
      <t xml:space="preserve"> Se establece el Número, Descripción y Factor del riesgo</t>
    </r>
  </si>
  <si>
    <r>
      <t>5 VALORACIÓN DEL CONTROL:</t>
    </r>
    <r>
      <rPr>
        <sz val="11"/>
        <rFont val="Arial Narrow"/>
        <family val="2"/>
      </rPr>
      <t xml:space="preserve"> Se realiza la descripción y atributos del control, calcula automáticamente el Valor Total del Control, Probabilidad residual e Impacto Residual</t>
    </r>
  </si>
  <si>
    <r>
      <t>7 MAPA CALOR INHEREN Y RESIDUAL:</t>
    </r>
    <r>
      <rPr>
        <sz val="11"/>
        <rFont val="Arial Narrow"/>
        <family val="2"/>
      </rPr>
      <t xml:space="preserve"> Comparación gráfica de la ubicación de cada riesgo inherente y residual en el mapa de calor (En esta hoja no se ingresan dados)</t>
    </r>
  </si>
  <si>
    <r>
      <t>8 MAPA RIESGOS:</t>
    </r>
    <r>
      <rPr>
        <sz val="11"/>
        <rFont val="Arial Narrow"/>
        <family val="2"/>
      </rPr>
      <t xml:space="preserve"> Establece el Tratamiento, Plan de Acción, Seguimientos por parte del Líder del Proceso, Verificación por parte de segunda línea de defensa o quien haga sus veces, Verificación por parte de la Oficina de Control Interno o quien haga sus veces y el estado de la acción.</t>
    </r>
  </si>
  <si>
    <r>
      <t>6 MAPA CALOR RESIDUAL:</t>
    </r>
    <r>
      <rPr>
        <sz val="11"/>
        <rFont val="Arial Narrow"/>
        <family val="2"/>
      </rPr>
      <t xml:space="preserve"> Representación gráfica de la ubicación de cada riesgo residual en el mapa de calor (En esta hoja no se ingresan datos)</t>
    </r>
  </si>
  <si>
    <r>
      <t>4 MAPA CALOR INHERENTE:</t>
    </r>
    <r>
      <rPr>
        <sz val="11"/>
        <rFont val="Arial Narrow"/>
        <family val="2"/>
      </rPr>
      <t xml:space="preserve"> Representación gráfica de la ubicación de cada riesgo inherente en el mapa de calor (En esta hoja no se ingresan datos)</t>
    </r>
  </si>
  <si>
    <r>
      <t>9 RIESGO DEL PROCESO:</t>
    </r>
    <r>
      <rPr>
        <sz val="11"/>
        <rFont val="Arial Narrow"/>
        <family val="2"/>
      </rPr>
      <t xml:space="preserve"> Calcula el nivel de riesgo del proceso (En esta hoja no se ingresan datos)</t>
    </r>
  </si>
  <si>
    <r>
      <t>10 CONTROL DE CAMBIOS:</t>
    </r>
    <r>
      <rPr>
        <sz val="11"/>
        <rFont val="Arial Narrow"/>
        <family val="2"/>
      </rPr>
      <t xml:space="preserve"> En ella se debe registrar los cambios al formato y al contenido del mismo</t>
    </r>
  </si>
  <si>
    <r>
      <t>11 FORMULAS:</t>
    </r>
    <r>
      <rPr>
        <sz val="11"/>
        <rFont val="Arial Narrow"/>
        <family val="2"/>
      </rPr>
      <t xml:space="preserve"> La información que contiene se utiliza para realizar operaciones en las demás hojas (En esta hoja no se ingresan datos)</t>
    </r>
  </si>
  <si>
    <t>Objetivo del Proceso</t>
  </si>
  <si>
    <t>No. de Riesgo
(Mismo consecutivo para toda la entidad)</t>
  </si>
  <si>
    <t>No. de Riesgo</t>
  </si>
  <si>
    <t xml:space="preserve">¿CÓMO?
CAUSA INMEDIATA </t>
  </si>
  <si>
    <r>
      <t xml:space="preserve">Circunstancias bajo las cuales se presenta el riesgo, es la situación más evidente frente al riesgo, redacte de la forma más concreta posible.
(Iniciar con la palabra </t>
    </r>
    <r>
      <rPr>
        <b/>
        <sz val="9"/>
        <rFont val="Arial Narrow"/>
        <family val="2"/>
      </rPr>
      <t>por</t>
    </r>
    <r>
      <rPr>
        <sz val="9"/>
        <rFont val="Arial Narrow"/>
        <family val="2"/>
      </rPr>
      <t>)</t>
    </r>
  </si>
  <si>
    <t>¿PORQUÉ?
CAUSA RAÍZ</t>
  </si>
  <si>
    <r>
      <t xml:space="preserve">Causa  principal  o básica, corresponde a las razones por la cuales se puede presentar  el riesgo, redacte de la forma más concreta posible.
(Iniciar </t>
    </r>
    <r>
      <rPr>
        <b/>
        <sz val="9"/>
        <rFont val="Arial Narrow"/>
        <family val="2"/>
      </rPr>
      <t>con debido a</t>
    </r>
    <r>
      <rPr>
        <sz val="9"/>
        <rFont val="Arial Narrow"/>
        <family val="2"/>
      </rPr>
      <t>)</t>
    </r>
  </si>
  <si>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color theme="9" tint="-0.249977111117893"/>
        <rFont val="Arial Narrow"/>
        <family val="2"/>
      </rPr>
      <t>POSIBILIDAD DE + Impacto para la entidad (Qué) + Causa Inmediata (Cómo) + Causa Raíz (Por qué)</t>
    </r>
    <r>
      <rPr>
        <sz val="9"/>
        <rFont val="Arial Narrow"/>
        <family val="2"/>
      </rPr>
      <t xml:space="preserve"> 
(Se genera automáticamente)</t>
    </r>
  </si>
  <si>
    <t>FACTOR DEL RIESGO / TIPO</t>
  </si>
  <si>
    <t>Seleccione de la lista desplegable entre las opiciones:
A_Ejecución_y_Administración_de_procesos
B_Fraude_Externo
C_Fraude_Interno
D_Fallas_Tecnológicas
E_Relaciones_Laborales
F_Usuarios_Productos_y_Prácticas_Organizacionales
G_Daños_Activos_Físicos</t>
  </si>
  <si>
    <t>FACTOR DEL RIESGO / SELECCIONE FUENTE GENERADORA DEL EVENTO PARA TIPO E,F,G</t>
  </si>
  <si>
    <r>
      <rPr>
        <b/>
        <sz val="9"/>
        <rFont val="Arial Narrow"/>
        <family val="2"/>
      </rPr>
      <t>Si en TIPO seleccioneó las opiciones:</t>
    </r>
    <r>
      <rPr>
        <sz val="9"/>
        <rFont val="Arial Narrow"/>
        <family val="2"/>
      </rPr>
      <t xml:space="preserve">
E_Relaciones_Laborales
F_Usuarios_Productos_y_Prácticas_Organizacionales
G_Daños_Activos_Físicos
</t>
    </r>
    <r>
      <rPr>
        <b/>
        <sz val="9"/>
        <rFont val="Arial Narrow"/>
        <family val="2"/>
      </rPr>
      <t>Debe definir la fuente generadora de la lista desplegable</t>
    </r>
  </si>
  <si>
    <t>Se rellena automáticamente según lo seleccinado de FACTOR DEL RIESGO</t>
  </si>
  <si>
    <t>Analice las consecuencias que puede ocasionar a la organización la materialización del riesgo, Seleccione de la lista desplegable entre: 
Posibilidad de pérdida Económica
Posibilidad de pérdida Reputacional
Posibilidad de pérdida Económica y Reputacional</t>
  </si>
  <si>
    <t>Fecha en la que realiza el diligenciamiento o actualización del mapa de riesgos, formato (DD/MM/AAAA)</t>
  </si>
  <si>
    <t>Vigencia del Al:</t>
  </si>
  <si>
    <t>Vigencia que tiene el mapa de riesgos fecha inicio fecha final, formato (DD/MM/AAAA)</t>
  </si>
  <si>
    <t xml:space="preserve">3 PROBABIL E IMPACTO INHERENTE: </t>
  </si>
  <si>
    <r>
      <t xml:space="preserve">Defina el número de veces que se ejecuta la actividad durante el año, (Recuerde la probabilidad e ocurrencia del riesgo se define como el No. de veces que se pasa por el punto de riesgo en el periodo de 1 año). La matriz automáticamente hará el cálculo para el nivel de probabilidad inherente.
</t>
    </r>
    <r>
      <rPr>
        <b/>
        <sz val="9"/>
        <rFont val="Arial Narrow"/>
        <family val="2"/>
      </rPr>
      <t>La matriz calcula automáticamente:</t>
    </r>
    <r>
      <rPr>
        <sz val="9"/>
        <rFont val="Arial Narrow"/>
        <family val="2"/>
      </rPr>
      <t xml:space="preserve">
Frecuencia de la Actividad
% Probabilidad
Nivel Probabilidad
</t>
    </r>
  </si>
  <si>
    <t>Resultado / Porcentaje de Impacto / Nivel de Impacto</t>
  </si>
  <si>
    <t>Se calcula automáticamente según la información de afectación económica y reputacional</t>
  </si>
  <si>
    <t>Debe seleccionar de lista desplegable entre:
Preventivo
Detectivo
Correctivo</t>
  </si>
  <si>
    <t>Se calcula automáticamente según lo seleccionado en Implementación
Manual
Automático</t>
  </si>
  <si>
    <t>Se calcula automáticamente según lo seleccionado en Tipo de Control
Preventivo: 25 %
Detectivo: 15 %
Correctivo: 10 %</t>
  </si>
  <si>
    <t>Debe seleccionar de lista desplegable entre:
Automático: 25 %
Manual: 15 %</t>
  </si>
  <si>
    <t>Se calcula automáticamente:
Peso del Control + Peso de la implementación</t>
  </si>
  <si>
    <t>Se calcula automáticamente:
% Probabilidad Riesgo Inherente-(% Probabilidad Riesgo Inherente*Valor Total del Control)</t>
  </si>
  <si>
    <t>Debe seleccionar de listas desplegables
Documentación: Documentado - Sin Documentar
Frecuencia: Continua - Aleatoria
Evidencia: Con registro - Sin registro</t>
  </si>
  <si>
    <t>Se calcula automáticamente según CALIFICACIÓN RIESGO RESIDUAL / PROBABILIDAD E IMPACTO</t>
  </si>
  <si>
    <t>Se calcula automáticamente según SEVERIDAD (NIVEL DE RIESGO):
Extremo, Alto, Moderado: Reducir, mitigar, Transferir, Evitar
Bajo: Aceptar</t>
  </si>
  <si>
    <t>Se calcula automáticamente según Tratamiento
Reducir, mitigar, Transferir, Evitar: Requiere plan de acción
Aceptar: No requiere plan de acción</t>
  </si>
  <si>
    <t xml:space="preserve">Plan de Acción
Descripción de la Acción, basado en el análisis de causas
Responsable (Cargo)
Fecha de Inicio
Fecha de Finalización
</t>
  </si>
  <si>
    <t>Utilice la lista de despligue que se encuentra parametrizada, le aparecerán las opciones:
Sin Iniciar, En proceso, Cerrado,
la selección en este caso dependerá de las acciones del plan que se hayan establecido en cada caso.</t>
  </si>
  <si>
    <t>Realizar descripción de los seguimientos por parte del proceso</t>
  </si>
  <si>
    <t>Verificación por parte de segunda línea de defensa o quien haga sus veces (Fecha y Descripción)</t>
  </si>
  <si>
    <t>Realizar descripción de las verificaciones de la segunda línea de defensa</t>
  </si>
  <si>
    <t>Verificación por parte de la Oficina de Control Interno o quien haga sus veces (Fecha y Descripción)</t>
  </si>
  <si>
    <t>Realizar descripción de las verificaciones que realiza Control Interno o quien haga sus veces.</t>
  </si>
  <si>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rFont val="Arial Narrow"/>
        <family val="2"/>
      </rPr>
      <t>POSIBILIDAD DE + Impacto para la entidad (Qué) + Causa Inmediata (Cómo) + Causa Raíz (Por qué)</t>
    </r>
    <r>
      <rPr>
        <sz val="9"/>
        <rFont val="Arial Narrow"/>
        <family val="2"/>
      </rPr>
      <t xml:space="preserve"> 
(Se genera automáticamente)</t>
    </r>
  </si>
  <si>
    <r>
      <t xml:space="preserve">Recuerde que el control se define como la medida que permite reducir o mitigar un riesgo. Defina el control (es) que atacan la causa raíz del riesgo, considere la estructura explicada en la guía: </t>
    </r>
    <r>
      <rPr>
        <b/>
        <sz val="9"/>
        <rFont val="Arial Narrow"/>
        <family val="2"/>
      </rPr>
      <t>Responsable de ejecutar el control + Acción + Complemento</t>
    </r>
  </si>
  <si>
    <t>Lista de datos de la matriz:</t>
  </si>
  <si>
    <t>Hoja</t>
  </si>
  <si>
    <t>%</t>
  </si>
  <si>
    <t>Selecciona de la lista desplegable el rango de afectación económica y la matriz calcula:
%
Nivel</t>
  </si>
  <si>
    <t>Selecciona de la lista desplegable el rango de afectación reputacional y la matriz calcula:
%
Nivel</t>
  </si>
  <si>
    <t>Posibilidad de pérdida Reputacional y Económica</t>
  </si>
  <si>
    <t>Descripción del control</t>
  </si>
  <si>
    <t>Probabilidad residual Final</t>
  </si>
  <si>
    <t>Impacto Residual Final</t>
  </si>
  <si>
    <t>NIVEL</t>
  </si>
  <si>
    <t>% MIN</t>
  </si>
  <si>
    <t>% MAX</t>
  </si>
  <si>
    <t>Responsable
(Cargo y/o Aplicativo)</t>
  </si>
  <si>
    <t>Archivo creado por:</t>
  </si>
  <si>
    <t>Gobernación del Meta - 
Secretaría Administrativa - 
Gerencia de Desarrollo Organizacional</t>
  </si>
  <si>
    <t>Definición del Tratamiento</t>
  </si>
  <si>
    <t>Redicir_Transferir</t>
  </si>
  <si>
    <t>Reducir_mitigar_Transferir_Evitar</t>
  </si>
  <si>
    <t>Esta hoja se utiliza para realizar cálculos en las demás, en ella no se ingresan datos</t>
  </si>
  <si>
    <t xml:space="preserve">Determine el tratamiento a seguir 
</t>
  </si>
  <si>
    <t>cuando se requiera</t>
  </si>
  <si>
    <t>tomar decisiones operativas</t>
  </si>
  <si>
    <t>de manera diairia</t>
  </si>
  <si>
    <t>de manera diaria</t>
  </si>
  <si>
    <t>R1</t>
  </si>
  <si>
    <t>por la atención inoportuna de las solicitudes de reparación de alcantarillado</t>
  </si>
  <si>
    <t>debido a la falta de seguimiento a las ordenes de trabajo generadas, falta de personal operativo para los grupos de trabajo y falta de asignación de recursos o de disponibilidad de materiales.</t>
  </si>
  <si>
    <t>por la falta de atención a las afectaciones generadas por actividades de alcantarillado</t>
  </si>
  <si>
    <t>asignar las prioridades de intervención del taponamiento o fuga identificada</t>
  </si>
  <si>
    <t>el profesional universitario UCO es el encargado de</t>
  </si>
  <si>
    <t>recepcionar y asignar ordenes de trabajo</t>
  </si>
  <si>
    <t>el inspector de alcantarillado es el encargado de</t>
  </si>
  <si>
    <t xml:space="preserve">ejecutar la atención de las ordenes de trabajo </t>
  </si>
  <si>
    <t>recepcionar, asignar y cerrar las ordenes de trabajo</t>
  </si>
  <si>
    <t>debido a que la parametrización del software permite el cierre de ordenes de trabajo con actividades pendientes.</t>
  </si>
  <si>
    <t xml:space="preserve">el Subgerente Técnico que es el encargado de </t>
  </si>
  <si>
    <t>ejecutar la acción de corrección del taponamiento o de la fuga</t>
  </si>
  <si>
    <t xml:space="preserve">el Subgerente Técnico y Operativo es el encargado de </t>
  </si>
  <si>
    <t>controlar la ejecución de las ordenes de trabajo</t>
  </si>
  <si>
    <t>el Director Técnico es el encargado de</t>
  </si>
  <si>
    <t xml:space="preserve">el Director tecnico que es el encargado de </t>
  </si>
  <si>
    <t xml:space="preserve">el Inspector es el encargado de </t>
  </si>
  <si>
    <t xml:space="preserve">el Subgerente tecnico y operativo es el encargado de </t>
  </si>
  <si>
    <t>el Profesional universitario UCO es el encargado de</t>
  </si>
  <si>
    <t>hacer seguimiento a la ejecución de la actividades</t>
  </si>
  <si>
    <t>por contaminación ambiental a causa de las descargas de aguas residuales</t>
  </si>
  <si>
    <t>debido a la falta de seguimiento y control a los vertimientos realizados por usuarios diferentes al residencial que hacen uso del alcantarillado público y a la infraestructura de las redes de alcantarillado en condiciones inadecuadas.</t>
  </si>
  <si>
    <t xml:space="preserve">GESTIÓN DE SERVICIOS PUBLICOS </t>
  </si>
  <si>
    <t xml:space="preserve">Por la captacion del caudal de las plantas de tratamiento  de los municipios  por encima del lt/s consecionados </t>
  </si>
  <si>
    <t>Debido a la falta de medicion en el sistema de las bocatomas</t>
  </si>
  <si>
    <t>por condiciones de calidad de agua cruda que no permite tratabilidad y afectaciones de tipo climático</t>
  </si>
  <si>
    <t>debido a crecientes que generan arrastre de solidos y elevacion en los niveles de turbierdad en agua cruda</t>
  </si>
  <si>
    <t xml:space="preserve">por el aumento en el índice de agua no contabilizada por pérdidas técnicas </t>
  </si>
  <si>
    <t>debido a la infraestructura de produccion ,almacenameinto y distribucion en condiciones inadecuadas,  y la reparación inoportuna de fugas y daños en las redes de acueducto.</t>
  </si>
  <si>
    <t>por la atención inoportuna de las solicitudes de reparación de acueducto</t>
  </si>
  <si>
    <t>el Inspector de acueducto es el encargado de</t>
  </si>
  <si>
    <t xml:space="preserve">el Gerente es el encargado de </t>
  </si>
  <si>
    <t>asignación de recursos para contratación de personal</t>
  </si>
  <si>
    <t xml:space="preserve">el Subgerente Técnico es el encargado de </t>
  </si>
  <si>
    <t>tomar decisiones administrativas</t>
  </si>
  <si>
    <t>recepción y asignación de ordenes de trabajo</t>
  </si>
  <si>
    <t>los Inspectores de acueducto son los encargados de</t>
  </si>
  <si>
    <t>ejecutar las ordenes de trabajo</t>
  </si>
  <si>
    <t>tomar decisiones operativas cuando hay cambios climaticos para mantener el caudal de entrada</t>
  </si>
  <si>
    <t>el  Director Técnico es el encargado de</t>
  </si>
  <si>
    <t>coordinar las operaciones de las bocatomas y plantas de tratamiento de agua potable</t>
  </si>
  <si>
    <t>asignar recursos</t>
  </si>
  <si>
    <t>anualmente</t>
  </si>
  <si>
    <t>el Subgerente técnico y operativo es el encargado de</t>
  </si>
  <si>
    <t xml:space="preserve">gestionar la adquisición de los equipos de medición </t>
  </si>
  <si>
    <t xml:space="preserve">el Profesional de apoyo a plantas es el encargado de </t>
  </si>
  <si>
    <t>identificar las necesidades</t>
  </si>
  <si>
    <t>|</t>
  </si>
  <si>
    <t>no</t>
  </si>
  <si>
    <t>si</t>
  </si>
  <si>
    <t>SI</t>
  </si>
  <si>
    <t>NO</t>
  </si>
  <si>
    <t>Durante el periodo de seguimiento no se evidenció materialización del riesgo asociada a contaminación ambiental por vertimientos de usuarios diferentes al residencial. Se realizó verificación del seguimiento efectuado a los vertimientos y de las condiciones de la infraestructura de alcantarillado, sin identificarse eventos que generaran pérdida económica o afectación reputacional. Los controles implementados contribuyeron a mantener el riesgo residual en nivel moderado. Se recomienda mantener el monitoreo periódico de los vertimientos y fortalecer el registro de las verificaciones realizadas.</t>
  </si>
  <si>
    <t>Durante el periodo evaluado no se evidenció materialización del riesgo. Se verificó el seguimiento realizado a las órdenes de trabajo de reparación de alcantarillado y la atención de los requerimientos recibidos. No obstante, se identifica la necesidad de fortalecer el control sobre los tiempos de atención, disponibilidad de personal operativo y materiales, con el propósito de reducir la probabilidad de ocurrencia del riesgo. Los controles implementados permitieron evitar la materialización durante el periodo evaluado.</t>
  </si>
  <si>
    <t>No se evidenció materialización del riesgo durante el periodo evaluado. Se realizó seguimiento a las órdenes de trabajo y a las actividades asociadas a su cierre, verificando que no se presentaran afectaciones derivadas del cierre de órdenes con actividades pendientes. Se identifica como aspecto de mejora el fortalecimiento de la parametrización y validaciones del sistema para evitar el cierre de órdenes que presenten actividades pendientes. Los controles aplicados contribuyeron a mantener el riesgo residual en nivel moderado.</t>
  </si>
  <si>
    <t>Durante el periodo de seguimiento no se evidenció materialización del riesgo ni captación de caudales por encima de los límites concesionados. Se realizó seguimiento a los registros disponibles de operación y captación. No obstante, teniendo en cuenta que el riesgo residual permanece en nivel alto, se requiere fortalecer los mecanismos de medición, registro y control de los caudales captados en las bocatomas, con el fin de reducir la probabilidad de ocurrencia y generar evidencia suficiente para el monitoreo del riesgo.</t>
  </si>
  <si>
    <t>Durante el periodo evaluado no se evidenció materialización del riesgo asociada a condiciones de calidad del agua cruda que impidieran su tratamiento ni afectaciones derivadas de crecientes que comprometieran la prestación del servicio. Se realizó seguimiento a las condiciones de turbiedad y calidad del agua cruda. Los controles implementados permitieron atender las variaciones presentadas sin que se materializara el riesgo. Debido a que el nivel residual permanece alto, se recomienda fortalecer las medidas preventivas y los mecanismos de respuesta frente a eventos climáticos y variaciones de turbiedad.</t>
  </si>
  <si>
    <t>Durante el periodo evaluado no se evidenció materialización del riesgo en términos de un incremento que generara afectaciones significativas asociadas al índice de agua no contabilizada. Se realizó seguimiento a las pérdidas técnicas, fugas y daños reportados en las redes de acueducto. Los controles y actividades de mantenimiento permitieron atender las situaciones identificadas; sin embargo, debido al nivel residual alto, se requiere continuar fortaleciendo las acciones de detección y reparación oportuna de fugas y la gestión de pérdidas técnicas.</t>
  </si>
  <si>
    <t>Durante el periodo evaluado no se evidenció materialización del riesgo asociada a la atención inoportuna de solicitudes de reparación de acueducto. Se verificó el seguimiento a las órdenes de trabajo y la atención de los requerimientos generados. No obstante, se identifica la necesidad de fortalecer la gestión de tiempos de respuesta, disponibilidad de personal operativo y materiales, con el propósito de reducir la probabilidad de ocurrencia del riesgo. Los controles implementados contribuyeron a evitar la materialización durante el periodo evaluado.</t>
  </si>
  <si>
    <t>Seguimiento 1 (1er cuatrimestre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</si>
</sst>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1"/>
      <color indexed="8"/>
      <name val="Calibri"/>
      <family val="2"/>
    </font>
    <font>
      <sz val="10"/>
      <name val="Arial"/>
      <family val="2"/>
    </font>
    <font>
      <sz val="10"/>
      <name val="Tahoma"/>
      <family val="2"/>
    </font>
    <font>
      <sz val="11"/>
      <name val="Tahoma"/>
      <family val="2"/>
    </font>
    <font>
      <b/>
      <sz val="11"/>
      <name val="Tahoma"/>
      <family val="2"/>
    </font>
    <font>
      <sz val="11"/>
      <name val="Arial"/>
      <family val="2"/>
    </font>
    <font>
      <b/>
      <sz val="12"/>
      <name val="Tahoma"/>
      <family val="2"/>
    </font>
    <font>
      <b/>
      <sz val="11"/>
      <color theme="1"/>
      <name val="Calibri"/>
      <family val="2"/>
      <scheme val="minor"/>
    </font>
    <font>
      <sz val="12"/>
      <name val="Tahoma"/>
      <family val="2"/>
    </font>
    <font>
      <sz val="10"/>
      <name val="Tahoma"/>
      <family val="2"/>
    </font>
    <font>
      <sz val="11"/>
      <name val="Tahoma"/>
      <family val="2"/>
    </font>
    <font>
      <b/>
      <sz val="11"/>
      <name val="Tahoma"/>
      <family val="2"/>
    </font>
    <font>
      <sz val="11"/>
      <name val="Arial"/>
      <family val="2"/>
    </font>
    <font>
      <b/>
      <sz val="11"/>
      <name val="Arial"/>
      <family val="2"/>
    </font>
    <font>
      <b/>
      <sz val="10"/>
      <name val="Arial"/>
      <family val="2"/>
    </font>
    <font>
      <sz val="14"/>
      <name val="Arial"/>
      <family val="2"/>
    </font>
    <font>
      <sz val="8"/>
      <name val="Calibri"/>
      <family val="2"/>
      <scheme val="minor"/>
    </font>
    <font>
      <b/>
      <sz val="11"/>
      <name val="Calibri"/>
      <family val="2"/>
      <scheme val="minor"/>
    </font>
    <font>
      <sz val="16"/>
      <color theme="1"/>
      <name val="Calibri"/>
      <family val="2"/>
      <scheme val="minor"/>
    </font>
    <font>
      <b/>
      <sz val="12"/>
      <color theme="1"/>
      <name val="Arial"/>
      <family val="2"/>
    </font>
    <font>
      <sz val="12"/>
      <color theme="1"/>
      <name val="Arial"/>
      <family val="2"/>
    </font>
    <font>
      <sz val="10"/>
      <color theme="1"/>
      <name val="Arial"/>
      <family val="2"/>
    </font>
    <font>
      <sz val="10"/>
      <color rgb="FF202124"/>
      <name val="Arial"/>
      <family val="2"/>
    </font>
    <font>
      <b/>
      <sz val="10"/>
      <color theme="1"/>
      <name val="Arial"/>
      <family val="2"/>
    </font>
    <font>
      <sz val="10"/>
      <color rgb="FFFF0000"/>
      <name val="Arial"/>
      <family val="2"/>
    </font>
    <font>
      <b/>
      <sz val="10"/>
      <color rgb="FF000000"/>
      <name val="Arial"/>
      <family val="2"/>
    </font>
    <font>
      <sz val="10"/>
      <color indexed="8"/>
      <name val="Arial"/>
      <family val="2"/>
    </font>
    <font>
      <sz val="10"/>
      <color rgb="FF000000"/>
      <name val="Arial"/>
      <family val="2"/>
    </font>
    <font>
      <b/>
      <sz val="10"/>
      <color rgb="FF7030A0"/>
      <name val="Arial"/>
      <family val="2"/>
    </font>
    <font>
      <b/>
      <sz val="10"/>
      <color indexed="8"/>
      <name val="Arial"/>
      <family val="2"/>
    </font>
    <font>
      <sz val="10"/>
      <color rgb="FF7030A0"/>
      <name val="Arial"/>
      <family val="2"/>
    </font>
    <font>
      <b/>
      <sz val="10"/>
      <name val="Tahoma"/>
      <family val="2"/>
    </font>
    <font>
      <sz val="8"/>
      <name val="Arial"/>
      <family val="2"/>
    </font>
    <font>
      <b/>
      <sz val="14"/>
      <name val="Arial Narrow"/>
      <family val="2"/>
    </font>
    <font>
      <sz val="10"/>
      <name val="Arial Narrow"/>
      <family val="2"/>
    </font>
    <font>
      <b/>
      <sz val="10"/>
      <color theme="9" tint="-0.249977111117893"/>
      <name val="Arial Narrow"/>
      <family val="2"/>
    </font>
    <font>
      <b/>
      <u/>
      <sz val="11"/>
      <name val="Arial Narrow"/>
      <family val="2"/>
    </font>
    <font>
      <b/>
      <sz val="11"/>
      <name val="Arial Narrow"/>
      <family val="2"/>
    </font>
    <font>
      <sz val="11"/>
      <name val="Arial Narrow"/>
      <family val="2"/>
    </font>
    <font>
      <b/>
      <sz val="11"/>
      <color theme="9" tint="-0.249977111117893"/>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8"/>
      <name val="Tahoma"/>
      <family val="2"/>
    </font>
  </fonts>
  <fills count="14">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6600"/>
        <bgColor indexed="64"/>
      </patternFill>
    </fill>
    <fill>
      <patternFill patternType="solid">
        <fgColor rgb="FFFFFF66"/>
        <bgColor indexed="64"/>
      </patternFill>
    </fill>
    <fill>
      <patternFill patternType="solid">
        <fgColor theme="9" tint="0.39997558519241921"/>
        <bgColor indexed="64"/>
      </patternFill>
    </fill>
    <fill>
      <patternFill patternType="solid">
        <fgColor rgb="FF00B0F0"/>
        <bgColor indexed="64"/>
      </patternFill>
    </fill>
  </fills>
  <borders count="80">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double">
        <color indexed="64"/>
      </top>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s>
  <cellStyleXfs count="6">
    <xf numFmtId="0" fontId="0" fillId="0" borderId="0"/>
    <xf numFmtId="0" fontId="2" fillId="0" borderId="0"/>
    <xf numFmtId="0" fontId="2" fillId="0" borderId="0"/>
    <xf numFmtId="0" fontId="1" fillId="0" borderId="0"/>
    <xf numFmtId="0" fontId="2" fillId="0" borderId="0"/>
    <xf numFmtId="0" fontId="42" fillId="0" borderId="0"/>
  </cellStyleXfs>
  <cellXfs count="532">
    <xf numFmtId="0" fontId="0" fillId="0" borderId="0" xfId="0"/>
    <xf numFmtId="0" fontId="11" fillId="4" borderId="1" xfId="0"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left" vertical="center" wrapText="1"/>
      <protection locked="0"/>
    </xf>
    <xf numFmtId="9" fontId="11" fillId="4" borderId="1" xfId="0" applyNumberFormat="1"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9" fontId="11" fillId="4" borderId="6" xfId="0" applyNumberFormat="1" applyFont="1" applyFill="1" applyBorder="1" applyAlignment="1" applyProtection="1">
      <alignment horizontal="center" vertical="center" wrapText="1"/>
      <protection locked="0"/>
    </xf>
    <xf numFmtId="0" fontId="11" fillId="4" borderId="28" xfId="0" applyFont="1" applyFill="1" applyBorder="1" applyAlignment="1" applyProtection="1">
      <alignment horizontal="center" vertical="center" wrapText="1"/>
      <protection locked="0"/>
    </xf>
    <xf numFmtId="9" fontId="11" fillId="4" borderId="28" xfId="0" applyNumberFormat="1" applyFont="1" applyFill="1" applyBorder="1" applyAlignment="1" applyProtection="1">
      <alignment horizontal="center" vertical="center" wrapText="1"/>
      <protection locked="0"/>
    </xf>
    <xf numFmtId="0" fontId="3" fillId="2" borderId="0" xfId="2" applyFont="1" applyFill="1"/>
    <xf numFmtId="0" fontId="4" fillId="0" borderId="0" xfId="2" applyFont="1" applyAlignment="1">
      <alignment vertical="center" wrapText="1"/>
    </xf>
    <xf numFmtId="0" fontId="4" fillId="0" borderId="0" xfId="2" applyFont="1" applyAlignment="1">
      <alignment horizontal="justify" vertical="top" wrapText="1"/>
    </xf>
    <xf numFmtId="0" fontId="9" fillId="0" borderId="0" xfId="2" applyFont="1" applyAlignment="1">
      <alignment vertical="center" wrapText="1"/>
    </xf>
    <xf numFmtId="0" fontId="6" fillId="0" borderId="0" xfId="2" applyFont="1" applyAlignment="1">
      <alignment horizontal="center" vertical="center" wrapText="1"/>
    </xf>
    <xf numFmtId="0" fontId="16" fillId="0" borderId="0" xfId="0" applyFont="1" applyAlignment="1">
      <alignment horizontal="left" vertical="center" wrapText="1"/>
    </xf>
    <xf numFmtId="0" fontId="16" fillId="0" borderId="0" xfId="2" applyFont="1" applyAlignment="1">
      <alignment horizontal="center" vertical="center" wrapText="1"/>
    </xf>
    <xf numFmtId="0" fontId="2" fillId="0" borderId="0" xfId="0" applyFont="1" applyAlignment="1">
      <alignment vertical="center" wrapText="1"/>
    </xf>
    <xf numFmtId="0" fontId="4" fillId="2" borderId="0" xfId="2" applyFont="1" applyFill="1" applyAlignment="1">
      <alignment vertical="center" wrapText="1"/>
    </xf>
    <xf numFmtId="0" fontId="6" fillId="0" borderId="1" xfId="0" applyFont="1" applyBorder="1" applyAlignment="1" applyProtection="1">
      <alignment horizontal="left" vertical="center" wrapText="1"/>
      <protection locked="0"/>
    </xf>
    <xf numFmtId="0" fontId="14" fillId="0" borderId="1" xfId="2" applyFont="1" applyBorder="1" applyAlignment="1">
      <alignment vertical="center" wrapText="1"/>
    </xf>
    <xf numFmtId="9" fontId="2" fillId="0" borderId="0" xfId="0" applyNumberFormat="1" applyFont="1" applyAlignment="1">
      <alignment horizontal="left" vertical="center" wrapText="1"/>
    </xf>
    <xf numFmtId="9" fontId="4" fillId="0" borderId="0" xfId="2" applyNumberFormat="1" applyFont="1" applyAlignment="1">
      <alignment vertical="center" wrapText="1"/>
    </xf>
    <xf numFmtId="0" fontId="7" fillId="0" borderId="0" xfId="2" applyFont="1" applyAlignment="1">
      <alignment horizontal="center" vertical="center"/>
    </xf>
    <xf numFmtId="0" fontId="15" fillId="0" borderId="0" xfId="0" applyFont="1" applyAlignment="1">
      <alignment vertical="center" wrapText="1"/>
    </xf>
    <xf numFmtId="0" fontId="5" fillId="0" borderId="0" xfId="2" applyFont="1" applyAlignment="1">
      <alignment vertical="center" wrapText="1"/>
    </xf>
    <xf numFmtId="0" fontId="5" fillId="0" borderId="1" xfId="2" applyFont="1" applyBorder="1" applyAlignment="1">
      <alignmen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26" xfId="0" applyFont="1" applyBorder="1" applyAlignment="1">
      <alignment horizontal="center" vertical="center" wrapText="1"/>
    </xf>
    <xf numFmtId="0" fontId="6" fillId="0" borderId="3" xfId="2" applyFont="1" applyBorder="1" applyAlignment="1">
      <alignment horizontal="center" vertical="center" wrapText="1"/>
    </xf>
    <xf numFmtId="9" fontId="0" fillId="0" borderId="33" xfId="0" applyNumberFormat="1" applyBorder="1" applyAlignment="1">
      <alignment horizontal="center" vertical="center" wrapText="1"/>
    </xf>
    <xf numFmtId="0" fontId="21" fillId="7" borderId="3" xfId="0" applyFont="1" applyFill="1" applyBorder="1" applyAlignment="1">
      <alignment horizontal="center" vertical="center" wrapText="1"/>
    </xf>
    <xf numFmtId="0" fontId="21" fillId="0" borderId="1" xfId="0" applyFont="1" applyBorder="1" applyAlignment="1">
      <alignment vertical="center" wrapText="1"/>
    </xf>
    <xf numFmtId="9" fontId="21" fillId="0" borderId="26"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0" fontId="21" fillId="0" borderId="33" xfId="0" applyFont="1" applyBorder="1" applyAlignment="1">
      <alignment vertical="center" wrapText="1"/>
    </xf>
    <xf numFmtId="0" fontId="21" fillId="6" borderId="3" xfId="0" applyFont="1" applyFill="1" applyBorder="1" applyAlignment="1">
      <alignment horizontal="center" vertical="center" wrapText="1"/>
    </xf>
    <xf numFmtId="0" fontId="21" fillId="0" borderId="1" xfId="0" applyFont="1" applyBorder="1" applyAlignment="1">
      <alignment horizontal="justify" vertical="center" wrapText="1"/>
    </xf>
    <xf numFmtId="0" fontId="21" fillId="0" borderId="26" xfId="0" applyFont="1" applyBorder="1" applyAlignment="1">
      <alignment vertical="center" wrapText="1"/>
    </xf>
    <xf numFmtId="0" fontId="21" fillId="3" borderId="3" xfId="0" applyFont="1" applyFill="1" applyBorder="1" applyAlignment="1">
      <alignment horizontal="center" vertical="center" wrapText="1"/>
    </xf>
    <xf numFmtId="0" fontId="21" fillId="9" borderId="3"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4" fillId="0" borderId="27" xfId="2" applyFont="1" applyBorder="1" applyAlignment="1">
      <alignment vertical="center" wrapText="1"/>
    </xf>
    <xf numFmtId="0" fontId="4" fillId="0" borderId="28" xfId="2" applyFont="1" applyBorder="1" applyAlignment="1">
      <alignment vertical="center" wrapText="1"/>
    </xf>
    <xf numFmtId="0" fontId="4" fillId="0" borderId="29" xfId="2" applyFont="1" applyBorder="1" applyAlignment="1">
      <alignment vertical="center" wrapText="1"/>
    </xf>
    <xf numFmtId="0" fontId="6" fillId="0" borderId="27" xfId="2" applyFont="1" applyBorder="1" applyAlignment="1">
      <alignment horizontal="center" vertical="center" wrapText="1"/>
    </xf>
    <xf numFmtId="9" fontId="0" fillId="0" borderId="35" xfId="0" applyNumberFormat="1" applyBorder="1" applyAlignment="1">
      <alignment horizontal="center" vertical="center" wrapText="1"/>
    </xf>
    <xf numFmtId="0" fontId="4" fillId="0" borderId="0" xfId="2" applyFont="1" applyAlignment="1">
      <alignment horizontal="center" vertical="center" wrapText="1"/>
    </xf>
    <xf numFmtId="0" fontId="10" fillId="2" borderId="0" xfId="2" applyFont="1" applyFill="1" applyAlignment="1">
      <alignment horizontal="center" vertical="center" wrapText="1"/>
    </xf>
    <xf numFmtId="0" fontId="15" fillId="0" borderId="0" xfId="0" applyFont="1" applyAlignment="1">
      <alignment horizontal="left" vertical="center" wrapText="1"/>
    </xf>
    <xf numFmtId="0" fontId="11" fillId="0" borderId="0" xfId="2" applyFont="1" applyAlignment="1">
      <alignment horizontal="center" vertical="center" wrapText="1"/>
    </xf>
    <xf numFmtId="0" fontId="7" fillId="0" borderId="0" xfId="2" applyFont="1" applyAlignment="1">
      <alignment vertical="center"/>
    </xf>
    <xf numFmtId="0" fontId="10" fillId="2" borderId="0" xfId="2" applyFont="1" applyFill="1" applyAlignment="1">
      <alignment vertical="center" wrapText="1"/>
    </xf>
    <xf numFmtId="9" fontId="10" fillId="2" borderId="0" xfId="2" applyNumberFormat="1" applyFont="1" applyFill="1" applyAlignment="1">
      <alignment vertical="center" wrapText="1"/>
    </xf>
    <xf numFmtId="0" fontId="3" fillId="0" borderId="0" xfId="2" applyFont="1" applyAlignment="1">
      <alignment vertical="center" wrapText="1"/>
    </xf>
    <xf numFmtId="0" fontId="10" fillId="0" borderId="0" xfId="2" applyFont="1" applyAlignment="1">
      <alignment horizontal="center" vertical="center" wrapText="1"/>
    </xf>
    <xf numFmtId="9" fontId="5" fillId="0" borderId="5" xfId="2"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 xfId="0" applyNumberFormat="1" applyFont="1" applyBorder="1" applyAlignment="1">
      <alignment horizontal="center" vertical="center" wrapText="1"/>
    </xf>
    <xf numFmtId="9" fontId="11" fillId="0" borderId="28" xfId="0" applyNumberFormat="1" applyFont="1" applyBorder="1" applyAlignment="1">
      <alignment horizontal="center" vertical="center" wrapText="1"/>
    </xf>
    <xf numFmtId="9" fontId="11" fillId="0" borderId="0" xfId="2" applyNumberFormat="1" applyFont="1" applyAlignment="1">
      <alignment horizontal="center" vertical="center" wrapText="1"/>
    </xf>
    <xf numFmtId="0" fontId="11" fillId="0" borderId="6"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28" xfId="2" applyFont="1" applyBorder="1" applyAlignment="1">
      <alignment horizontal="center" vertical="center" wrapText="1"/>
    </xf>
    <xf numFmtId="0" fontId="4" fillId="4" borderId="6" xfId="2" applyFont="1" applyFill="1" applyBorder="1" applyAlignment="1" applyProtection="1">
      <alignment horizontal="left" vertical="center" wrapText="1"/>
      <protection locked="0"/>
    </xf>
    <xf numFmtId="0" fontId="2" fillId="0" borderId="1" xfId="2" applyBorder="1" applyAlignment="1" applyProtection="1">
      <alignment horizontal="justify" vertical="center" wrapText="1"/>
      <protection locked="0"/>
    </xf>
    <xf numFmtId="0" fontId="6" fillId="5" borderId="0" xfId="2" applyFont="1" applyFill="1" applyAlignment="1">
      <alignment vertical="center" wrapText="1"/>
    </xf>
    <xf numFmtId="0" fontId="2" fillId="2" borderId="0" xfId="2" applyFill="1"/>
    <xf numFmtId="0" fontId="2" fillId="2" borderId="0" xfId="2" applyFill="1" applyAlignment="1">
      <alignment horizontal="center" vertical="center"/>
    </xf>
    <xf numFmtId="0" fontId="15" fillId="0" borderId="0" xfId="2" applyFont="1" applyAlignment="1">
      <alignment horizontal="center" vertical="center"/>
    </xf>
    <xf numFmtId="0" fontId="15" fillId="0" borderId="0" xfId="2" applyFont="1" applyAlignment="1">
      <alignment vertical="center"/>
    </xf>
    <xf numFmtId="0" fontId="2" fillId="2" borderId="0" xfId="2" applyFill="1" applyAlignment="1">
      <alignment horizontal="center"/>
    </xf>
    <xf numFmtId="0" fontId="2" fillId="2" borderId="18" xfId="2" applyFill="1" applyBorder="1"/>
    <xf numFmtId="0" fontId="2" fillId="2" borderId="17" xfId="2" applyFill="1" applyBorder="1"/>
    <xf numFmtId="0" fontId="15" fillId="0" borderId="0" xfId="2" applyFont="1" applyAlignment="1">
      <alignment horizontal="center" vertical="center" wrapText="1"/>
    </xf>
    <xf numFmtId="0" fontId="2" fillId="0" borderId="18" xfId="2" applyBorder="1" applyAlignment="1">
      <alignment vertical="center" wrapText="1"/>
    </xf>
    <xf numFmtId="0" fontId="2" fillId="0" borderId="17" xfId="2" applyBorder="1" applyAlignment="1">
      <alignment vertical="center" wrapText="1"/>
    </xf>
    <xf numFmtId="0" fontId="2" fillId="0" borderId="0" xfId="2" applyAlignment="1">
      <alignment vertical="center" wrapText="1"/>
    </xf>
    <xf numFmtId="0" fontId="2" fillId="0" borderId="15" xfId="2" applyBorder="1" applyAlignment="1">
      <alignment vertical="center" wrapText="1"/>
    </xf>
    <xf numFmtId="9" fontId="2" fillId="0" borderId="1" xfId="2" applyNumberFormat="1" applyBorder="1" applyAlignment="1">
      <alignment horizontal="center" vertical="center" wrapText="1"/>
    </xf>
    <xf numFmtId="9" fontId="2" fillId="0" borderId="26" xfId="2" applyNumberFormat="1" applyBorder="1" applyAlignment="1">
      <alignment horizontal="center" vertical="center" wrapText="1"/>
    </xf>
    <xf numFmtId="0" fontId="25" fillId="0" borderId="0" xfId="2" applyFont="1" applyAlignment="1">
      <alignment vertical="center" wrapText="1"/>
    </xf>
    <xf numFmtId="0" fontId="2" fillId="0" borderId="0" xfId="2" applyAlignment="1">
      <alignment horizontal="center" vertical="center" wrapText="1"/>
    </xf>
    <xf numFmtId="0" fontId="15" fillId="0" borderId="1" xfId="2" applyFont="1" applyBorder="1" applyAlignment="1">
      <alignment horizontal="center" vertical="center" wrapText="1"/>
    </xf>
    <xf numFmtId="0" fontId="15" fillId="0" borderId="1" xfId="2" applyFont="1" applyBorder="1" applyAlignment="1">
      <alignment vertical="center" wrapText="1"/>
    </xf>
    <xf numFmtId="0" fontId="26" fillId="0" borderId="1" xfId="0" applyFont="1" applyBorder="1" applyAlignment="1">
      <alignment horizontal="center" vertical="center" wrapText="1" readingOrder="1"/>
    </xf>
    <xf numFmtId="0" fontId="26" fillId="0" borderId="26" xfId="0" applyFont="1" applyBorder="1" applyAlignment="1">
      <alignment horizontal="center" vertical="center" wrapText="1" readingOrder="1"/>
    </xf>
    <xf numFmtId="0" fontId="2" fillId="0" borderId="1" xfId="2" applyBorder="1" applyAlignment="1">
      <alignment vertical="center" wrapText="1"/>
    </xf>
    <xf numFmtId="0" fontId="2" fillId="0" borderId="1" xfId="0" applyFont="1" applyBorder="1" applyAlignment="1">
      <alignment horizontal="center" vertical="center" wrapText="1" readingOrder="1"/>
    </xf>
    <xf numFmtId="0" fontId="2" fillId="0" borderId="26" xfId="0" applyFont="1" applyBorder="1" applyAlignment="1">
      <alignment horizontal="center" vertical="center" wrapText="1" readingOrder="1"/>
    </xf>
    <xf numFmtId="0" fontId="27" fillId="0" borderId="0" xfId="3" applyFont="1"/>
    <xf numFmtId="0" fontId="2" fillId="0" borderId="3" xfId="2" applyBorder="1" applyAlignment="1">
      <alignment horizontal="center" vertical="center" wrapText="1"/>
    </xf>
    <xf numFmtId="0" fontId="2" fillId="0" borderId="1" xfId="2" applyBorder="1" applyAlignment="1">
      <alignment horizontal="justify" vertical="center" wrapText="1"/>
    </xf>
    <xf numFmtId="9" fontId="22" fillId="0" borderId="4" xfId="0" applyNumberFormat="1" applyFont="1" applyBorder="1" applyAlignment="1">
      <alignment horizontal="center" vertical="center" wrapText="1"/>
    </xf>
    <xf numFmtId="0" fontId="2" fillId="0" borderId="0" xfId="2" applyAlignment="1">
      <alignment horizontal="justify" vertical="center" wrapText="1"/>
    </xf>
    <xf numFmtId="0" fontId="28" fillId="10" borderId="1" xfId="0" applyFont="1" applyFill="1" applyBorder="1" applyAlignment="1">
      <alignment horizontal="center" vertical="center" wrapText="1" readingOrder="1"/>
    </xf>
    <xf numFmtId="0" fontId="2" fillId="8" borderId="26" xfId="0" applyFont="1" applyFill="1" applyBorder="1" applyAlignment="1">
      <alignment horizontal="center" vertical="center" wrapText="1" readingOrder="1"/>
    </xf>
    <xf numFmtId="9" fontId="2" fillId="0" borderId="3" xfId="2" applyNumberFormat="1" applyBorder="1" applyAlignment="1">
      <alignment horizontal="center" vertical="center" wrapText="1"/>
    </xf>
    <xf numFmtId="0" fontId="27" fillId="0" borderId="0" xfId="3" applyFont="1" applyAlignment="1">
      <alignment horizontal="center" vertical="center"/>
    </xf>
    <xf numFmtId="0" fontId="28" fillId="11" borderId="1" xfId="0" applyFont="1" applyFill="1" applyBorder="1" applyAlignment="1">
      <alignment horizontal="center" vertical="center" wrapText="1" readingOrder="1"/>
    </xf>
    <xf numFmtId="0" fontId="29" fillId="0" borderId="0" xfId="3" applyFont="1" applyAlignment="1">
      <alignment vertical="center" textRotation="90" wrapText="1"/>
    </xf>
    <xf numFmtId="0" fontId="30" fillId="0" borderId="0" xfId="3" applyFont="1" applyAlignment="1">
      <alignment horizontal="center" vertical="center" wrapText="1"/>
    </xf>
    <xf numFmtId="0" fontId="27" fillId="0" borderId="0" xfId="3" applyFont="1" applyAlignment="1">
      <alignment horizontal="center" vertical="center" wrapText="1"/>
    </xf>
    <xf numFmtId="0" fontId="28" fillId="7" borderId="1" xfId="0" applyFont="1" applyFill="1" applyBorder="1" applyAlignment="1">
      <alignment horizontal="center" vertical="center" wrapText="1" readingOrder="1"/>
    </xf>
    <xf numFmtId="0" fontId="26" fillId="0" borderId="28" xfId="0" applyFont="1" applyBorder="1" applyAlignment="1">
      <alignment horizontal="center" vertical="center" wrapText="1" readingOrder="1"/>
    </xf>
    <xf numFmtId="0" fontId="28" fillId="7" borderId="28" xfId="0" applyFont="1" applyFill="1" applyBorder="1" applyAlignment="1">
      <alignment horizontal="center" vertical="center" wrapText="1" readingOrder="1"/>
    </xf>
    <xf numFmtId="0" fontId="28" fillId="11" borderId="28" xfId="0" applyFont="1" applyFill="1" applyBorder="1" applyAlignment="1">
      <alignment horizontal="center" vertical="center" wrapText="1" readingOrder="1"/>
    </xf>
    <xf numFmtId="0" fontId="28" fillId="10" borderId="28" xfId="0" applyFont="1" applyFill="1" applyBorder="1" applyAlignment="1">
      <alignment horizontal="center" vertical="center" wrapText="1" readingOrder="1"/>
    </xf>
    <xf numFmtId="0" fontId="2" fillId="8" borderId="29" xfId="0" applyFont="1" applyFill="1" applyBorder="1" applyAlignment="1">
      <alignment horizontal="center" vertical="center" wrapText="1" readingOrder="1"/>
    </xf>
    <xf numFmtId="9" fontId="2" fillId="0" borderId="27" xfId="2" applyNumberFormat="1" applyBorder="1" applyAlignment="1">
      <alignment horizontal="center" vertical="center" wrapText="1"/>
    </xf>
    <xf numFmtId="0" fontId="2" fillId="0" borderId="28" xfId="0" applyFont="1" applyBorder="1" applyAlignment="1">
      <alignment horizontal="center" vertical="center" wrapText="1" readingOrder="1"/>
    </xf>
    <xf numFmtId="0" fontId="27" fillId="0" borderId="0" xfId="3" applyFont="1" applyAlignment="1">
      <alignment vertical="center"/>
    </xf>
    <xf numFmtId="0" fontId="2" fillId="8" borderId="1" xfId="0" applyFont="1" applyFill="1" applyBorder="1" applyAlignment="1">
      <alignment horizontal="center" vertical="center" wrapText="1" readingOrder="1"/>
    </xf>
    <xf numFmtId="0" fontId="25" fillId="0" borderId="0" xfId="0" applyFont="1" applyAlignment="1">
      <alignment vertical="center" readingOrder="1"/>
    </xf>
    <xf numFmtId="0" fontId="31" fillId="0" borderId="0" xfId="3" applyFont="1"/>
    <xf numFmtId="0" fontId="2" fillId="0" borderId="0" xfId="0" applyFont="1" applyAlignment="1">
      <alignment vertical="center"/>
    </xf>
    <xf numFmtId="0" fontId="2" fillId="0" borderId="0" xfId="0" applyFont="1" applyAlignment="1">
      <alignment vertical="center" readingOrder="1"/>
    </xf>
    <xf numFmtId="0" fontId="2" fillId="0" borderId="0" xfId="3" applyFont="1" applyAlignment="1">
      <alignment vertical="center"/>
    </xf>
    <xf numFmtId="0" fontId="2" fillId="2" borderId="0" xfId="2" applyFill="1" applyAlignment="1">
      <alignment horizontal="left"/>
    </xf>
    <xf numFmtId="0" fontId="15" fillId="0" borderId="0" xfId="2" applyFont="1" applyAlignment="1">
      <alignment horizontal="left" vertical="center"/>
    </xf>
    <xf numFmtId="0" fontId="15" fillId="0" borderId="0" xfId="2" applyFont="1" applyAlignment="1">
      <alignment vertical="center" wrapText="1"/>
    </xf>
    <xf numFmtId="9" fontId="2" fillId="0" borderId="4" xfId="2" applyNumberFormat="1" applyBorder="1" applyAlignment="1">
      <alignment horizontal="center" vertical="center" wrapText="1"/>
    </xf>
    <xf numFmtId="9" fontId="22" fillId="0" borderId="4" xfId="0" applyNumberFormat="1" applyFont="1" applyBorder="1" applyAlignment="1">
      <alignment horizontal="left" vertical="center" wrapText="1"/>
    </xf>
    <xf numFmtId="0" fontId="2" fillId="0" borderId="0" xfId="2" applyAlignment="1">
      <alignment horizontal="left" vertical="center" wrapText="1"/>
    </xf>
    <xf numFmtId="14" fontId="2" fillId="2" borderId="0" xfId="2" applyNumberFormat="1" applyFill="1"/>
    <xf numFmtId="14" fontId="15" fillId="0" borderId="0" xfId="2" applyNumberFormat="1" applyFont="1" applyAlignment="1">
      <alignment horizontal="center" vertical="center"/>
    </xf>
    <xf numFmtId="9" fontId="2" fillId="0" borderId="4" xfId="2" applyNumberFormat="1" applyBorder="1" applyAlignment="1">
      <alignment horizontal="justify" vertical="center" wrapText="1"/>
    </xf>
    <xf numFmtId="14" fontId="2" fillId="0" borderId="0" xfId="2" applyNumberFormat="1" applyAlignment="1">
      <alignment vertical="center" wrapText="1"/>
    </xf>
    <xf numFmtId="14" fontId="2" fillId="0" borderId="0" xfId="2" applyNumberFormat="1" applyAlignment="1">
      <alignment horizontal="center" vertical="center" wrapText="1"/>
    </xf>
    <xf numFmtId="0" fontId="4" fillId="5" borderId="0" xfId="2" applyFont="1" applyFill="1" applyAlignment="1">
      <alignment vertical="center" wrapText="1"/>
    </xf>
    <xf numFmtId="0" fontId="5" fillId="5" borderId="0" xfId="2" applyFont="1" applyFill="1" applyAlignment="1">
      <alignment vertical="center" wrapText="1"/>
    </xf>
    <xf numFmtId="0" fontId="0" fillId="5" borderId="0" xfId="0" applyFill="1" applyAlignment="1">
      <alignment vertical="top" wrapText="1"/>
    </xf>
    <xf numFmtId="0" fontId="8" fillId="0" borderId="1" xfId="0" applyFont="1" applyBorder="1"/>
    <xf numFmtId="0" fontId="8" fillId="0" borderId="0" xfId="0" applyFont="1"/>
    <xf numFmtId="0" fontId="0" fillId="0" borderId="1" xfId="0" applyBorder="1"/>
    <xf numFmtId="0" fontId="0" fillId="0" borderId="0" xfId="0" applyAlignment="1">
      <alignment horizontal="center" vertical="center"/>
    </xf>
    <xf numFmtId="0" fontId="8" fillId="0" borderId="1" xfId="0" applyFont="1" applyBorder="1" applyAlignment="1">
      <alignment horizontal="center" vertical="center"/>
    </xf>
    <xf numFmtId="0" fontId="19" fillId="0" borderId="1" xfId="0" applyFont="1" applyBorder="1" applyAlignment="1">
      <alignment horizontal="center" vertical="center"/>
    </xf>
    <xf numFmtId="0" fontId="22" fillId="0" borderId="0" xfId="0" applyFont="1" applyAlignment="1">
      <alignment wrapText="1"/>
    </xf>
    <xf numFmtId="0" fontId="24" fillId="0" borderId="1" xfId="0" applyFont="1" applyBorder="1" applyAlignment="1">
      <alignment wrapText="1"/>
    </xf>
    <xf numFmtId="0" fontId="22" fillId="0" borderId="1" xfId="0" applyFont="1" applyBorder="1" applyAlignment="1">
      <alignment wrapText="1"/>
    </xf>
    <xf numFmtId="0" fontId="24" fillId="0" borderId="4" xfId="0" applyFont="1" applyBorder="1" applyAlignment="1">
      <alignment wrapText="1"/>
    </xf>
    <xf numFmtId="9" fontId="22" fillId="0" borderId="1" xfId="0" applyNumberFormat="1" applyFont="1" applyBorder="1" applyAlignment="1">
      <alignment wrapText="1"/>
    </xf>
    <xf numFmtId="0" fontId="22" fillId="0" borderId="4" xfId="0" applyFont="1" applyBorder="1" applyAlignment="1">
      <alignment wrapText="1"/>
    </xf>
    <xf numFmtId="0" fontId="14" fillId="0" borderId="1" xfId="2" applyFont="1" applyBorder="1" applyAlignment="1">
      <alignment horizontal="center" vertical="center" wrapText="1"/>
    </xf>
    <xf numFmtId="0" fontId="24" fillId="0" borderId="1" xfId="0" applyFont="1" applyBorder="1" applyAlignment="1">
      <alignment horizontal="center" wrapText="1"/>
    </xf>
    <xf numFmtId="0" fontId="5" fillId="0" borderId="0" xfId="2" applyFont="1" applyAlignment="1">
      <alignment horizontal="center" vertical="center" wrapText="1"/>
    </xf>
    <xf numFmtId="14" fontId="6" fillId="0" borderId="1" xfId="2" applyNumberFormat="1" applyFont="1" applyBorder="1" applyAlignment="1" applyProtection="1">
      <alignment horizontal="center" vertical="center" wrapText="1"/>
      <protection locked="0"/>
    </xf>
    <xf numFmtId="0" fontId="6" fillId="0" borderId="1" xfId="0" applyFont="1" applyBorder="1" applyAlignment="1">
      <alignment horizontal="left" vertical="center" wrapText="1"/>
    </xf>
    <xf numFmtId="0" fontId="32" fillId="2" borderId="1" xfId="2" applyFont="1" applyFill="1" applyBorder="1" applyAlignment="1">
      <alignment horizontal="right" vertical="center" wrapText="1"/>
    </xf>
    <xf numFmtId="0" fontId="22" fillId="0" borderId="8" xfId="0" applyFont="1" applyBorder="1" applyAlignment="1">
      <alignment wrapText="1"/>
    </xf>
    <xf numFmtId="0" fontId="24" fillId="0" borderId="0" xfId="0" applyFont="1" applyAlignment="1">
      <alignment wrapText="1"/>
    </xf>
    <xf numFmtId="0" fontId="22" fillId="0" borderId="11" xfId="0" applyFont="1" applyBorder="1" applyAlignment="1">
      <alignment wrapText="1"/>
    </xf>
    <xf numFmtId="0" fontId="22" fillId="0" borderId="34" xfId="0" applyFont="1" applyBorder="1" applyAlignment="1">
      <alignment wrapText="1"/>
    </xf>
    <xf numFmtId="0" fontId="22" fillId="0" borderId="3" xfId="0" applyFont="1" applyBorder="1" applyAlignment="1">
      <alignment wrapText="1"/>
    </xf>
    <xf numFmtId="0" fontId="22" fillId="0" borderId="26" xfId="0" applyFont="1" applyBorder="1" applyAlignment="1">
      <alignment wrapText="1"/>
    </xf>
    <xf numFmtId="0" fontId="2" fillId="2" borderId="3" xfId="2" applyFill="1" applyBorder="1" applyAlignment="1">
      <alignment wrapText="1"/>
    </xf>
    <xf numFmtId="0" fontId="22" fillId="0" borderId="27" xfId="0" applyFont="1" applyBorder="1" applyAlignment="1">
      <alignment wrapText="1"/>
    </xf>
    <xf numFmtId="0" fontId="22" fillId="0" borderId="29" xfId="0" applyFont="1" applyBorder="1" applyAlignment="1">
      <alignment wrapText="1"/>
    </xf>
    <xf numFmtId="0" fontId="22" fillId="0" borderId="24" xfId="0" applyFont="1" applyBorder="1" applyAlignment="1">
      <alignment wrapText="1"/>
    </xf>
    <xf numFmtId="0" fontId="22" fillId="0" borderId="33" xfId="0" applyFont="1" applyBorder="1" applyAlignment="1">
      <alignment wrapText="1"/>
    </xf>
    <xf numFmtId="0" fontId="2" fillId="2" borderId="27" xfId="2" applyFill="1" applyBorder="1" applyAlignment="1">
      <alignment wrapText="1"/>
    </xf>
    <xf numFmtId="0" fontId="23" fillId="0" borderId="29" xfId="0" applyFont="1" applyBorder="1" applyAlignment="1">
      <alignment horizontal="left" vertical="center" wrapText="1"/>
    </xf>
    <xf numFmtId="0" fontId="3" fillId="2" borderId="0" xfId="2" applyFont="1" applyFill="1" applyAlignment="1">
      <alignment vertical="center"/>
    </xf>
    <xf numFmtId="0" fontId="4" fillId="0" borderId="1" xfId="2" applyFont="1" applyBorder="1" applyAlignment="1">
      <alignment horizontal="justify" vertical="center" wrapText="1"/>
    </xf>
    <xf numFmtId="0" fontId="2" fillId="0" borderId="25" xfId="0" applyFont="1" applyBorder="1" applyAlignment="1">
      <alignment wrapText="1"/>
    </xf>
    <xf numFmtId="0" fontId="2" fillId="0" borderId="29" xfId="0" applyFont="1" applyBorder="1" applyAlignment="1">
      <alignment horizontal="left" vertical="center" wrapText="1"/>
    </xf>
    <xf numFmtId="0" fontId="2" fillId="0" borderId="33" xfId="0" applyFont="1" applyBorder="1" applyAlignment="1">
      <alignment wrapText="1"/>
    </xf>
    <xf numFmtId="0" fontId="20" fillId="0" borderId="8" xfId="0" applyFont="1" applyBorder="1" applyAlignment="1">
      <alignment horizontal="center" vertical="center" wrapText="1"/>
    </xf>
    <xf numFmtId="0" fontId="21" fillId="0" borderId="8" xfId="0" applyFont="1" applyBorder="1" applyAlignment="1">
      <alignment horizontal="center" vertical="center" wrapText="1"/>
    </xf>
    <xf numFmtId="0" fontId="4" fillId="0" borderId="37" xfId="2" applyFont="1" applyBorder="1" applyAlignment="1">
      <alignment horizontal="center" vertical="center" wrapText="1"/>
    </xf>
    <xf numFmtId="0" fontId="3" fillId="2" borderId="0" xfId="2" applyFont="1" applyFill="1" applyAlignment="1">
      <alignment horizontal="center" vertical="center"/>
    </xf>
    <xf numFmtId="0" fontId="33" fillId="0" borderId="19" xfId="2" applyFont="1" applyBorder="1" applyAlignment="1">
      <alignment horizontal="center" vertical="center" wrapText="1"/>
    </xf>
    <xf numFmtId="9" fontId="0" fillId="0" borderId="11" xfId="0" applyNumberFormat="1" applyBorder="1" applyAlignment="1">
      <alignment horizontal="center" vertical="center" wrapText="1"/>
    </xf>
    <xf numFmtId="9" fontId="0" fillId="0" borderId="41" xfId="0" applyNumberFormat="1" applyBorder="1" applyAlignment="1">
      <alignment horizontal="center" vertical="center" wrapText="1"/>
    </xf>
    <xf numFmtId="9" fontId="0" fillId="0" borderId="1" xfId="0" applyNumberFormat="1" applyBorder="1" applyAlignment="1">
      <alignment horizontal="center" vertical="center" wrapText="1"/>
    </xf>
    <xf numFmtId="9" fontId="5" fillId="0" borderId="34" xfId="2" applyNumberFormat="1" applyFont="1" applyBorder="1" applyAlignment="1">
      <alignment horizontal="center" vertical="center" wrapText="1"/>
    </xf>
    <xf numFmtId="9" fontId="5" fillId="0" borderId="6" xfId="2" applyNumberFormat="1" applyFont="1" applyBorder="1" applyAlignment="1">
      <alignment horizontal="center" vertical="center" wrapText="1"/>
    </xf>
    <xf numFmtId="9" fontId="5" fillId="0" borderId="25" xfId="2" applyNumberFormat="1" applyFont="1" applyBorder="1" applyAlignment="1">
      <alignment horizontal="center" vertical="center" wrapText="1"/>
    </xf>
    <xf numFmtId="9" fontId="0" fillId="0" borderId="28" xfId="0" applyNumberFormat="1" applyBorder="1" applyAlignment="1">
      <alignment horizontal="center" vertical="center" wrapText="1"/>
    </xf>
    <xf numFmtId="9" fontId="5" fillId="0" borderId="36" xfId="2" applyNumberFormat="1" applyFont="1" applyBorder="1" applyAlignment="1">
      <alignment horizontal="center" vertical="center" wrapText="1"/>
    </xf>
    <xf numFmtId="9" fontId="0" fillId="0" borderId="8" xfId="0" applyNumberFormat="1" applyBorder="1" applyAlignment="1">
      <alignment horizontal="center" vertical="center" wrapText="1"/>
    </xf>
    <xf numFmtId="9" fontId="0" fillId="0" borderId="37" xfId="0" applyNumberFormat="1" applyBorder="1" applyAlignment="1">
      <alignment horizontal="center" vertical="center" wrapText="1"/>
    </xf>
    <xf numFmtId="9" fontId="0" fillId="4" borderId="3" xfId="0" applyNumberFormat="1" applyFill="1" applyBorder="1" applyAlignment="1" applyProtection="1">
      <alignment horizontal="center" vertical="center" wrapText="1"/>
      <protection locked="0"/>
    </xf>
    <xf numFmtId="9" fontId="0" fillId="4" borderId="27" xfId="0" applyNumberFormat="1" applyFill="1" applyBorder="1" applyAlignment="1" applyProtection="1">
      <alignment horizontal="center" vertical="center" wrapText="1"/>
      <protection locked="0"/>
    </xf>
    <xf numFmtId="0" fontId="33" fillId="0" borderId="38" xfId="2" applyFont="1" applyBorder="1" applyAlignment="1">
      <alignment horizontal="center" vertical="center" wrapText="1"/>
    </xf>
    <xf numFmtId="0" fontId="2" fillId="0" borderId="1" xfId="0" applyFont="1" applyBorder="1" applyAlignment="1">
      <alignment wrapText="1"/>
    </xf>
    <xf numFmtId="0" fontId="28" fillId="0" borderId="0" xfId="0" applyFont="1" applyAlignment="1">
      <alignment horizontal="center" vertical="center" wrapText="1" readingOrder="1"/>
    </xf>
    <xf numFmtId="9" fontId="2" fillId="0" borderId="0" xfId="2" applyNumberFormat="1" applyAlignment="1">
      <alignment horizontal="center" vertical="center" wrapText="1"/>
    </xf>
    <xf numFmtId="9" fontId="22" fillId="0" borderId="0" xfId="0" applyNumberFormat="1" applyFont="1" applyAlignment="1">
      <alignment horizontal="center" vertical="center" wrapText="1"/>
    </xf>
    <xf numFmtId="9" fontId="22" fillId="0" borderId="0" xfId="0" applyNumberFormat="1" applyFont="1" applyAlignment="1">
      <alignment horizontal="left" vertical="center" wrapText="1"/>
    </xf>
    <xf numFmtId="0" fontId="0" fillId="5" borderId="0" xfId="0" applyFill="1"/>
    <xf numFmtId="0" fontId="37" fillId="5" borderId="15" xfId="4" quotePrefix="1" applyFont="1" applyFill="1" applyBorder="1" applyAlignment="1">
      <alignment horizontal="left" vertical="top" wrapText="1"/>
    </xf>
    <xf numFmtId="0" fontId="38" fillId="5" borderId="2" xfId="4" quotePrefix="1" applyFont="1" applyFill="1" applyBorder="1" applyAlignment="1">
      <alignment horizontal="left" vertical="top" wrapText="1"/>
    </xf>
    <xf numFmtId="0" fontId="35" fillId="5" borderId="2" xfId="4" applyFont="1" applyFill="1" applyBorder="1"/>
    <xf numFmtId="3" fontId="6" fillId="4" borderId="3" xfId="2" applyNumberFormat="1" applyFont="1" applyFill="1" applyBorder="1" applyAlignment="1" applyProtection="1">
      <alignment horizontal="center" vertical="center" wrapText="1"/>
      <protection locked="0"/>
    </xf>
    <xf numFmtId="0" fontId="6" fillId="4" borderId="3" xfId="2" applyFont="1" applyFill="1" applyBorder="1" applyAlignment="1" applyProtection="1">
      <alignment horizontal="center" vertical="center" wrapText="1"/>
      <protection locked="0"/>
    </xf>
    <xf numFmtId="0" fontId="6" fillId="4" borderId="27" xfId="2" applyFont="1" applyFill="1" applyBorder="1" applyAlignment="1" applyProtection="1">
      <alignment horizontal="center" vertical="center" wrapText="1"/>
      <protection locked="0"/>
    </xf>
    <xf numFmtId="0" fontId="5" fillId="0" borderId="24" xfId="2" applyFont="1" applyBorder="1" applyAlignment="1">
      <alignment horizontal="center" vertical="center" wrapText="1"/>
    </xf>
    <xf numFmtId="0" fontId="5" fillId="0" borderId="65" xfId="2" applyFont="1" applyBorder="1" applyAlignment="1">
      <alignment horizontal="center" vertical="center" wrapText="1"/>
    </xf>
    <xf numFmtId="9" fontId="5" fillId="0" borderId="11" xfId="2" applyNumberFormat="1" applyFont="1" applyBorder="1" applyAlignment="1">
      <alignment horizontal="center" vertical="center" wrapText="1"/>
    </xf>
    <xf numFmtId="0" fontId="5" fillId="0" borderId="33" xfId="2" applyFont="1" applyBorder="1" applyAlignment="1">
      <alignment horizontal="center" vertical="center" wrapText="1"/>
    </xf>
    <xf numFmtId="9" fontId="15" fillId="0" borderId="0" xfId="0" applyNumberFormat="1" applyFont="1" applyAlignment="1">
      <alignment horizontal="left" vertical="center" wrapText="1"/>
    </xf>
    <xf numFmtId="9" fontId="8" fillId="0" borderId="3" xfId="0" applyNumberFormat="1" applyFont="1" applyBorder="1" applyAlignment="1">
      <alignment horizontal="center" vertical="center" wrapText="1"/>
    </xf>
    <xf numFmtId="9" fontId="8" fillId="0" borderId="26" xfId="0" applyNumberFormat="1" applyFont="1" applyBorder="1" applyAlignment="1">
      <alignment horizontal="center" vertical="center" wrapText="1"/>
    </xf>
    <xf numFmtId="9" fontId="8" fillId="0" borderId="27" xfId="0" applyNumberFormat="1" applyFont="1" applyBorder="1" applyAlignment="1">
      <alignment horizontal="center" vertical="center" wrapText="1"/>
    </xf>
    <xf numFmtId="9" fontId="8" fillId="0" borderId="29" xfId="0" applyNumberFormat="1" applyFont="1" applyBorder="1" applyAlignment="1">
      <alignment horizontal="center" vertical="center" wrapText="1"/>
    </xf>
    <xf numFmtId="9" fontId="5" fillId="0" borderId="0" xfId="2" applyNumberFormat="1" applyFont="1" applyAlignment="1">
      <alignment vertical="center" wrapText="1"/>
    </xf>
    <xf numFmtId="0" fontId="4" fillId="4" borderId="1" xfId="2" applyFont="1" applyFill="1" applyBorder="1" applyAlignment="1" applyProtection="1">
      <alignment horizontal="left" vertical="center" wrapText="1"/>
      <protection locked="0"/>
    </xf>
    <xf numFmtId="0" fontId="4" fillId="4" borderId="28" xfId="2" applyFont="1" applyFill="1" applyBorder="1" applyAlignment="1" applyProtection="1">
      <alignment horizontal="left" vertical="center" wrapText="1"/>
      <protection locked="0"/>
    </xf>
    <xf numFmtId="0" fontId="2" fillId="4" borderId="1" xfId="2" applyFill="1" applyBorder="1" applyAlignment="1" applyProtection="1">
      <alignment horizontal="justify" vertical="center" wrapText="1"/>
      <protection locked="0"/>
    </xf>
    <xf numFmtId="14" fontId="2" fillId="4" borderId="1" xfId="2" applyNumberFormat="1" applyFill="1" applyBorder="1" applyAlignment="1" applyProtection="1">
      <alignment horizontal="justify" vertical="center" wrapText="1"/>
      <protection locked="0"/>
    </xf>
    <xf numFmtId="14" fontId="15" fillId="0" borderId="1" xfId="0" applyNumberFormat="1" applyFont="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horizontal="center" vertical="center" wrapText="1"/>
    </xf>
    <xf numFmtId="0" fontId="14" fillId="0" borderId="0" xfId="2" applyFont="1" applyAlignment="1">
      <alignment horizontal="left" vertical="center" wrapText="1"/>
    </xf>
    <xf numFmtId="0" fontId="6" fillId="5" borderId="0" xfId="2" applyFont="1" applyFill="1" applyAlignment="1">
      <alignment horizontal="left" vertical="center" wrapText="1"/>
    </xf>
    <xf numFmtId="0" fontId="14" fillId="0" borderId="0" xfId="2" applyFont="1" applyAlignment="1">
      <alignment vertical="center" wrapText="1"/>
    </xf>
    <xf numFmtId="0" fontId="14" fillId="0" borderId="0" xfId="2" applyFont="1" applyAlignment="1">
      <alignment horizontal="center" vertical="center" wrapText="1"/>
    </xf>
    <xf numFmtId="0" fontId="6" fillId="0" borderId="0" xfId="2" applyFont="1" applyAlignment="1" applyProtection="1">
      <alignment horizontal="left" vertical="justify" wrapText="1"/>
      <protection locked="0"/>
    </xf>
    <xf numFmtId="0" fontId="14" fillId="0" borderId="0" xfId="2" applyFont="1" applyAlignment="1">
      <alignment horizontal="right" vertical="center" wrapText="1"/>
    </xf>
    <xf numFmtId="14" fontId="6" fillId="0" borderId="0" xfId="2" applyNumberFormat="1" applyFont="1" applyAlignment="1" applyProtection="1">
      <alignment horizontal="center" vertical="center" wrapText="1"/>
      <protection locked="0"/>
    </xf>
    <xf numFmtId="0" fontId="14" fillId="0" borderId="0" xfId="2" applyFont="1" applyAlignment="1">
      <alignment horizontal="center" vertical="center"/>
    </xf>
    <xf numFmtId="0" fontId="14" fillId="0" borderId="0" xfId="0" applyFont="1" applyAlignment="1">
      <alignment horizontal="left" vertical="center" wrapText="1"/>
    </xf>
    <xf numFmtId="49" fontId="14" fillId="0" borderId="0" xfId="0" applyNumberFormat="1" applyFont="1" applyAlignment="1" applyProtection="1">
      <alignment horizontal="left" vertical="center" wrapText="1"/>
      <protection locked="0"/>
    </xf>
    <xf numFmtId="0" fontId="3" fillId="2" borderId="0" xfId="2" applyFont="1" applyFill="1" applyAlignment="1">
      <alignment horizontal="center"/>
    </xf>
    <xf numFmtId="0" fontId="32" fillId="2" borderId="0" xfId="2" applyFont="1" applyFill="1" applyAlignment="1">
      <alignment vertical="center" wrapText="1"/>
    </xf>
    <xf numFmtId="14" fontId="15" fillId="0" borderId="0" xfId="0" applyNumberFormat="1" applyFont="1" applyAlignment="1">
      <alignment horizontal="center" vertical="center" wrapText="1"/>
    </xf>
    <xf numFmtId="0" fontId="2" fillId="2" borderId="15" xfId="2" applyFill="1" applyBorder="1"/>
    <xf numFmtId="0" fontId="15" fillId="0" borderId="11" xfId="2" applyFont="1" applyBorder="1" applyAlignment="1">
      <alignment horizontal="center" vertical="center" wrapText="1"/>
    </xf>
    <xf numFmtId="0" fontId="15" fillId="0" borderId="9" xfId="2" applyFont="1" applyBorder="1" applyAlignment="1">
      <alignment horizontal="center" vertical="center" wrapText="1"/>
    </xf>
    <xf numFmtId="0" fontId="15" fillId="0" borderId="46" xfId="2" applyFont="1" applyBorder="1" applyAlignment="1">
      <alignment horizontal="center" vertical="center" wrapText="1"/>
    </xf>
    <xf numFmtId="0" fontId="39" fillId="5" borderId="15" xfId="4" quotePrefix="1" applyFont="1" applyFill="1" applyBorder="1" applyAlignment="1">
      <alignment horizontal="justify" vertical="center" wrapText="1"/>
    </xf>
    <xf numFmtId="0" fontId="39" fillId="5" borderId="0" xfId="4" quotePrefix="1" applyFont="1" applyFill="1" applyAlignment="1">
      <alignment horizontal="justify" vertical="center" wrapText="1"/>
    </xf>
    <xf numFmtId="0" fontId="39" fillId="5" borderId="2" xfId="4" quotePrefix="1" applyFont="1" applyFill="1" applyBorder="1" applyAlignment="1">
      <alignment horizontal="justify" vertical="center"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43" xfId="5" applyFont="1" applyFill="1" applyBorder="1" applyAlignment="1">
      <alignment horizontal="left" vertical="top" wrapText="1" readingOrder="1"/>
    </xf>
    <xf numFmtId="0" fontId="44" fillId="5" borderId="43" xfId="4" applyFont="1" applyFill="1" applyBorder="1" applyAlignment="1">
      <alignment horizontal="justify" vertical="center" wrapText="1"/>
    </xf>
    <xf numFmtId="0" fontId="37" fillId="5" borderId="42" xfId="4" quotePrefix="1" applyFont="1" applyFill="1" applyBorder="1" applyAlignment="1">
      <alignment vertical="top" wrapText="1"/>
    </xf>
    <xf numFmtId="0" fontId="37" fillId="5" borderId="43" xfId="4" quotePrefix="1" applyFont="1" applyFill="1" applyBorder="1" applyAlignment="1">
      <alignment vertical="top" wrapText="1"/>
    </xf>
    <xf numFmtId="0" fontId="37" fillId="5" borderId="44" xfId="4" quotePrefix="1" applyFont="1" applyFill="1" applyBorder="1" applyAlignment="1">
      <alignment vertical="top" wrapText="1"/>
    </xf>
    <xf numFmtId="0" fontId="37" fillId="5" borderId="0" xfId="4" quotePrefix="1" applyFont="1" applyFill="1" applyAlignment="1">
      <alignment vertical="top" wrapText="1"/>
    </xf>
    <xf numFmtId="0" fontId="0" fillId="5" borderId="0" xfId="0" applyFill="1" applyAlignment="1">
      <alignment wrapText="1"/>
    </xf>
    <xf numFmtId="0" fontId="35" fillId="5" borderId="42" xfId="4" applyFont="1" applyFill="1" applyBorder="1" applyAlignment="1">
      <alignment wrapText="1"/>
    </xf>
    <xf numFmtId="0" fontId="35" fillId="5" borderId="43" xfId="4" applyFont="1" applyFill="1" applyBorder="1" applyAlignment="1">
      <alignment wrapText="1"/>
    </xf>
    <xf numFmtId="0" fontId="35" fillId="5" borderId="44" xfId="4" applyFont="1" applyFill="1" applyBorder="1" applyAlignment="1">
      <alignment wrapText="1"/>
    </xf>
    <xf numFmtId="0" fontId="35" fillId="5" borderId="15" xfId="4" applyFont="1" applyFill="1" applyBorder="1" applyAlignment="1">
      <alignment wrapText="1"/>
    </xf>
    <xf numFmtId="0" fontId="35" fillId="5" borderId="2" xfId="4" applyFont="1" applyFill="1" applyBorder="1" applyAlignment="1">
      <alignment wrapText="1"/>
    </xf>
    <xf numFmtId="0" fontId="35" fillId="5" borderId="14" xfId="4" applyFont="1" applyFill="1" applyBorder="1" applyAlignment="1">
      <alignment wrapText="1"/>
    </xf>
    <xf numFmtId="0" fontId="35" fillId="5" borderId="13" xfId="4" applyFont="1" applyFill="1" applyBorder="1" applyAlignment="1">
      <alignment wrapText="1"/>
    </xf>
    <xf numFmtId="0" fontId="35" fillId="5" borderId="12" xfId="4" applyFont="1" applyFill="1" applyBorder="1" applyAlignment="1">
      <alignment wrapText="1"/>
    </xf>
    <xf numFmtId="0" fontId="35" fillId="5" borderId="0" xfId="4" applyFont="1" applyFill="1" applyAlignment="1">
      <alignment wrapText="1"/>
    </xf>
    <xf numFmtId="0" fontId="37" fillId="5" borderId="15" xfId="4" quotePrefix="1" applyFont="1" applyFill="1" applyBorder="1" applyAlignment="1">
      <alignment vertical="top" wrapText="1"/>
    </xf>
    <xf numFmtId="0" fontId="37" fillId="5" borderId="2" xfId="4" quotePrefix="1" applyFont="1" applyFill="1" applyBorder="1" applyAlignment="1">
      <alignment vertical="top" wrapText="1"/>
    </xf>
    <xf numFmtId="0" fontId="38" fillId="5" borderId="0" xfId="4" quotePrefix="1" applyFont="1" applyFill="1" applyAlignment="1">
      <alignment horizontal="left" vertical="top" wrapText="1"/>
    </xf>
    <xf numFmtId="0" fontId="41" fillId="5" borderId="0" xfId="4" applyFont="1" applyFill="1" applyAlignment="1">
      <alignment horizontal="left" vertical="center" wrapText="1"/>
    </xf>
    <xf numFmtId="0" fontId="35" fillId="5" borderId="0" xfId="4" applyFont="1" applyFill="1" applyAlignment="1">
      <alignment horizontal="left" vertical="center" wrapText="1"/>
    </xf>
    <xf numFmtId="0" fontId="35" fillId="5" borderId="0" xfId="4" quotePrefix="1" applyFont="1" applyFill="1" applyAlignment="1">
      <alignment horizontal="left" vertical="center" wrapText="1"/>
    </xf>
    <xf numFmtId="0" fontId="41" fillId="13" borderId="3" xfId="4" applyFont="1" applyFill="1" applyBorder="1" applyAlignment="1">
      <alignment horizontal="center" wrapText="1"/>
    </xf>
    <xf numFmtId="0" fontId="35" fillId="5" borderId="0" xfId="4" applyFont="1" applyFill="1"/>
    <xf numFmtId="0" fontId="43" fillId="5" borderId="0" xfId="0" applyFont="1" applyFill="1" applyAlignment="1">
      <alignment horizontal="left" vertical="center" wrapText="1"/>
    </xf>
    <xf numFmtId="0" fontId="44" fillId="5" borderId="0" xfId="0" applyFont="1" applyFill="1" applyAlignment="1">
      <alignment horizontal="left" vertical="top" wrapText="1"/>
    </xf>
    <xf numFmtId="0" fontId="41" fillId="5" borderId="3" xfId="4" applyFont="1" applyFill="1" applyBorder="1" applyAlignment="1">
      <alignment horizontal="center" vertical="center"/>
    </xf>
    <xf numFmtId="0" fontId="41" fillId="5" borderId="3" xfId="4" applyFont="1" applyFill="1" applyBorder="1" applyAlignment="1">
      <alignment horizontal="center" vertical="center" wrapText="1"/>
    </xf>
    <xf numFmtId="0" fontId="39" fillId="0" borderId="42" xfId="4" quotePrefix="1" applyFont="1" applyBorder="1" applyAlignment="1">
      <alignment horizontal="left" vertical="top" wrapText="1"/>
    </xf>
    <xf numFmtId="0" fontId="39" fillId="0" borderId="43" xfId="4" quotePrefix="1" applyFont="1" applyBorder="1" applyAlignment="1">
      <alignment horizontal="left" vertical="top" wrapText="1"/>
    </xf>
    <xf numFmtId="0" fontId="39" fillId="0" borderId="44" xfId="4" quotePrefix="1" applyFont="1" applyBorder="1" applyAlignment="1">
      <alignment horizontal="left" vertical="top" wrapText="1"/>
    </xf>
    <xf numFmtId="0" fontId="0" fillId="0" borderId="0" xfId="0" applyAlignment="1">
      <alignment wrapText="1"/>
    </xf>
    <xf numFmtId="0" fontId="4" fillId="0" borderId="6" xfId="2" applyFont="1" applyBorder="1" applyAlignment="1">
      <alignment horizontal="left" vertical="center" wrapText="1"/>
    </xf>
    <xf numFmtId="0" fontId="4" fillId="0" borderId="1" xfId="2" applyFont="1" applyBorder="1" applyAlignment="1">
      <alignment horizontal="left" vertical="center" wrapText="1"/>
    </xf>
    <xf numFmtId="0" fontId="4" fillId="0" borderId="28" xfId="2" applyFont="1" applyBorder="1" applyAlignment="1">
      <alignment horizontal="left" vertical="center" wrapText="1"/>
    </xf>
    <xf numFmtId="9" fontId="5" fillId="0" borderId="72" xfId="2" applyNumberFormat="1" applyFont="1" applyBorder="1" applyAlignment="1">
      <alignment horizontal="center" vertical="center" wrapText="1"/>
    </xf>
    <xf numFmtId="0" fontId="21" fillId="0" borderId="0" xfId="0" applyFont="1" applyAlignment="1">
      <alignment horizontal="center" vertical="center" wrapText="1"/>
    </xf>
    <xf numFmtId="9" fontId="21" fillId="0" borderId="0" xfId="0" applyNumberFormat="1" applyFont="1" applyAlignment="1">
      <alignment horizontal="center" vertical="center" wrapText="1"/>
    </xf>
    <xf numFmtId="9" fontId="3" fillId="0" borderId="0" xfId="2" applyNumberFormat="1" applyFont="1" applyAlignment="1">
      <alignment vertical="center" wrapText="1"/>
    </xf>
    <xf numFmtId="9" fontId="4" fillId="0" borderId="6"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9" fontId="4" fillId="0" borderId="28" xfId="0" applyNumberFormat="1" applyFont="1" applyBorder="1" applyAlignment="1">
      <alignment horizontal="center" vertical="center" wrapText="1"/>
    </xf>
    <xf numFmtId="9" fontId="4" fillId="0" borderId="0" xfId="2" applyNumberFormat="1" applyFont="1" applyAlignment="1">
      <alignment horizontal="center" vertical="center" wrapText="1"/>
    </xf>
    <xf numFmtId="0" fontId="8" fillId="5" borderId="5" xfId="0" applyFont="1" applyFill="1" applyBorder="1" applyAlignment="1">
      <alignment wrapText="1"/>
    </xf>
    <xf numFmtId="0" fontId="25" fillId="0" borderId="1" xfId="2" applyFont="1" applyBorder="1" applyAlignment="1">
      <alignment horizontal="left" vertical="center"/>
    </xf>
    <xf numFmtId="0" fontId="15" fillId="0" borderId="73" xfId="2" applyFont="1" applyBorder="1" applyAlignment="1">
      <alignment vertical="center" wrapText="1"/>
    </xf>
    <xf numFmtId="0" fontId="5" fillId="0" borderId="15" xfId="2" applyFont="1" applyBorder="1" applyAlignment="1">
      <alignment vertical="center" wrapText="1"/>
    </xf>
    <xf numFmtId="0" fontId="5" fillId="0" borderId="34" xfId="2" applyFont="1" applyBorder="1" applyAlignment="1">
      <alignment horizontal="center" vertical="center" wrapText="1"/>
    </xf>
    <xf numFmtId="0" fontId="5" fillId="0" borderId="25" xfId="2" applyFont="1" applyBorder="1" applyAlignment="1">
      <alignment horizontal="center" vertical="center" wrapText="1"/>
    </xf>
    <xf numFmtId="0" fontId="6" fillId="0" borderId="26" xfId="2" applyFont="1" applyBorder="1" applyAlignment="1">
      <alignment horizontal="justify" vertical="center" wrapText="1"/>
    </xf>
    <xf numFmtId="0" fontId="6" fillId="0" borderId="29" xfId="2" applyFont="1" applyBorder="1" applyAlignment="1">
      <alignment horizontal="justify" vertical="center" wrapText="1"/>
    </xf>
    <xf numFmtId="9" fontId="5" fillId="0" borderId="20" xfId="2" applyNumberFormat="1" applyFont="1" applyBorder="1" applyAlignment="1">
      <alignment horizontal="center" vertical="center" wrapText="1"/>
    </xf>
    <xf numFmtId="0" fontId="5" fillId="0" borderId="31" xfId="2" applyFont="1" applyBorder="1" applyAlignment="1">
      <alignment horizontal="center" vertical="center" wrapText="1"/>
    </xf>
    <xf numFmtId="0" fontId="5" fillId="0" borderId="28" xfId="2" applyFont="1" applyBorder="1" applyAlignment="1">
      <alignment horizontal="center" vertical="center" wrapText="1"/>
    </xf>
    <xf numFmtId="0" fontId="5" fillId="0" borderId="28" xfId="2" applyFont="1" applyBorder="1" applyAlignment="1">
      <alignment vertical="center" wrapText="1"/>
    </xf>
    <xf numFmtId="9" fontId="5" fillId="0" borderId="28" xfId="2" applyNumberFormat="1" applyFont="1" applyBorder="1" applyAlignment="1">
      <alignment horizontal="center" vertical="center" wrapText="1"/>
    </xf>
    <xf numFmtId="9" fontId="5" fillId="0" borderId="29" xfId="2" applyNumberFormat="1" applyFont="1" applyBorder="1" applyAlignment="1">
      <alignment horizontal="center" vertical="center" wrapText="1"/>
    </xf>
    <xf numFmtId="0" fontId="2" fillId="0" borderId="24" xfId="2" applyBorder="1" applyAlignment="1">
      <alignment horizontal="center" vertical="center" wrapText="1"/>
    </xf>
    <xf numFmtId="0" fontId="2" fillId="0" borderId="4" xfId="2" applyBorder="1" applyAlignment="1">
      <alignment horizontal="justify" vertical="center" wrapText="1"/>
    </xf>
    <xf numFmtId="0" fontId="2" fillId="4" borderId="4" xfId="2" applyFill="1" applyBorder="1" applyAlignment="1" applyProtection="1">
      <alignment horizontal="justify" vertical="center" wrapText="1"/>
      <protection locked="0"/>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7" xfId="2" applyFont="1" applyBorder="1" applyAlignment="1">
      <alignment horizontal="center" vertical="center" wrapText="1"/>
    </xf>
    <xf numFmtId="14" fontId="15" fillId="0" borderId="76" xfId="2" applyNumberFormat="1" applyFont="1" applyBorder="1" applyAlignment="1">
      <alignment horizontal="center" vertical="center" wrapText="1"/>
    </xf>
    <xf numFmtId="0" fontId="15" fillId="0" borderId="78" xfId="2"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9" fontId="0" fillId="0" borderId="1" xfId="0" applyNumberFormat="1" applyBorder="1" applyAlignment="1">
      <alignment horizontal="center" vertical="center"/>
    </xf>
    <xf numFmtId="0" fontId="4" fillId="4" borderId="1" xfId="0" applyFont="1" applyFill="1" applyBorder="1" applyAlignment="1" applyProtection="1">
      <alignment horizontal="center" vertical="center" wrapText="1"/>
      <protection locked="0"/>
    </xf>
    <xf numFmtId="0" fontId="4" fillId="4" borderId="6" xfId="0"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4" fillId="0" borderId="1" xfId="2" applyFont="1" applyBorder="1" applyAlignment="1">
      <alignment horizontal="center" vertical="center" wrapText="1"/>
    </xf>
    <xf numFmtId="0" fontId="4" fillId="4" borderId="6" xfId="2" applyFont="1" applyFill="1" applyBorder="1" applyAlignment="1" applyProtection="1">
      <alignment horizontal="center" vertical="center" wrapText="1"/>
      <protection locked="0"/>
    </xf>
    <xf numFmtId="0" fontId="4" fillId="0" borderId="6" xfId="2" applyFont="1" applyBorder="1" applyAlignment="1">
      <alignment horizontal="center" vertical="center" wrapText="1"/>
    </xf>
    <xf numFmtId="0" fontId="4" fillId="4" borderId="4" xfId="2" applyFont="1" applyFill="1" applyBorder="1" applyAlignment="1" applyProtection="1">
      <alignment horizontal="center" vertical="center" wrapText="1"/>
      <protection locked="0"/>
    </xf>
    <xf numFmtId="0" fontId="4" fillId="4" borderId="1" xfId="2" applyFont="1" applyFill="1" applyBorder="1" applyAlignment="1" applyProtection="1">
      <alignment horizontal="center" vertical="center" wrapText="1"/>
      <protection locked="0"/>
    </xf>
    <xf numFmtId="0" fontId="3" fillId="0" borderId="0" xfId="2" applyFont="1" applyAlignment="1">
      <alignment horizontal="center" vertical="center" wrapText="1"/>
    </xf>
    <xf numFmtId="0" fontId="4" fillId="4" borderId="28" xfId="2" applyFont="1" applyFill="1" applyBorder="1" applyAlignment="1" applyProtection="1">
      <alignment horizontal="center" vertical="center" wrapText="1"/>
      <protection locked="0"/>
    </xf>
    <xf numFmtId="0" fontId="6" fillId="5" borderId="0" xfId="2" applyFont="1" applyFill="1" applyAlignment="1">
      <alignment horizontal="center" vertical="center" wrapText="1"/>
    </xf>
    <xf numFmtId="0" fontId="2" fillId="0" borderId="1" xfId="2" applyBorder="1" applyAlignment="1">
      <alignment horizontal="center" vertical="center" wrapText="1"/>
    </xf>
    <xf numFmtId="14" fontId="2" fillId="0" borderId="1" xfId="0" applyNumberFormat="1" applyFont="1" applyBorder="1" applyAlignment="1">
      <alignment horizontal="center" vertical="center" wrapText="1"/>
    </xf>
    <xf numFmtId="14" fontId="2" fillId="0" borderId="0" xfId="0" applyNumberFormat="1" applyFont="1" applyAlignment="1">
      <alignment horizontal="center" vertical="center" wrapText="1"/>
    </xf>
    <xf numFmtId="0" fontId="2" fillId="0" borderId="18" xfId="2" applyBorder="1" applyAlignment="1">
      <alignment horizontal="center" vertical="center" wrapText="1"/>
    </xf>
    <xf numFmtId="0" fontId="2" fillId="0" borderId="17" xfId="2" applyBorder="1" applyAlignment="1">
      <alignment horizontal="center" vertical="center" wrapText="1"/>
    </xf>
    <xf numFmtId="0" fontId="2" fillId="0" borderId="15" xfId="2" applyBorder="1" applyAlignment="1">
      <alignment horizontal="center" vertical="center" wrapText="1"/>
    </xf>
    <xf numFmtId="0" fontId="25" fillId="0" borderId="0" xfId="2" applyFont="1" applyAlignment="1">
      <alignment horizontal="center" vertical="center" wrapText="1"/>
    </xf>
    <xf numFmtId="0" fontId="26" fillId="0" borderId="1" xfId="0" applyFont="1" applyBorder="1" applyAlignment="1">
      <alignment horizontal="center" vertical="center" wrapText="1"/>
    </xf>
    <xf numFmtId="0" fontId="26" fillId="0" borderId="2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6" xfId="0" applyFont="1" applyBorder="1" applyAlignment="1">
      <alignment horizontal="center" vertical="center" wrapText="1"/>
    </xf>
    <xf numFmtId="0" fontId="28" fillId="10" borderId="1" xfId="0" applyFont="1" applyFill="1" applyBorder="1" applyAlignment="1">
      <alignment horizontal="center" vertical="center" wrapText="1"/>
    </xf>
    <xf numFmtId="0" fontId="2" fillId="8" borderId="26" xfId="0" applyFont="1" applyFill="1" applyBorder="1" applyAlignment="1">
      <alignment horizontal="center" vertical="center" wrapText="1"/>
    </xf>
    <xf numFmtId="0" fontId="28" fillId="11" borderId="1" xfId="0" applyFont="1" applyFill="1" applyBorder="1" applyAlignment="1">
      <alignment horizontal="center" vertical="center" wrapText="1"/>
    </xf>
    <xf numFmtId="0" fontId="29" fillId="0" borderId="0" xfId="3" applyFont="1" applyAlignment="1">
      <alignment horizontal="center" vertical="center" textRotation="90" wrapText="1"/>
    </xf>
    <xf numFmtId="0" fontId="28" fillId="7" borderId="1" xfId="0" applyFont="1" applyFill="1" applyBorder="1" applyAlignment="1">
      <alignment horizontal="center" vertical="center" wrapText="1"/>
    </xf>
    <xf numFmtId="0" fontId="26" fillId="0" borderId="28" xfId="0" applyFont="1" applyBorder="1" applyAlignment="1">
      <alignment horizontal="center" vertical="center" wrapText="1"/>
    </xf>
    <xf numFmtId="0" fontId="28" fillId="7" borderId="28" xfId="0" applyFont="1" applyFill="1" applyBorder="1" applyAlignment="1">
      <alignment horizontal="center" vertical="center" wrapText="1"/>
    </xf>
    <xf numFmtId="0" fontId="28" fillId="11" borderId="28" xfId="0" applyFont="1" applyFill="1" applyBorder="1" applyAlignment="1">
      <alignment horizontal="center" vertical="center" wrapText="1"/>
    </xf>
    <xf numFmtId="0" fontId="28" fillId="10" borderId="28" xfId="0" applyFont="1" applyFill="1" applyBorder="1" applyAlignment="1">
      <alignment horizontal="center" vertical="center" wrapText="1"/>
    </xf>
    <xf numFmtId="0" fontId="2" fillId="8" borderId="29"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8" borderId="1" xfId="0" applyFont="1" applyFill="1" applyBorder="1" applyAlignment="1">
      <alignment horizontal="center" vertical="center" wrapText="1"/>
    </xf>
    <xf numFmtId="0" fontId="25" fillId="0" borderId="0" xfId="0" applyFont="1" applyAlignment="1">
      <alignment horizontal="center" vertical="center"/>
    </xf>
    <xf numFmtId="0" fontId="2" fillId="0" borderId="0" xfId="0" applyFont="1" applyAlignment="1">
      <alignment horizontal="center" vertical="center"/>
    </xf>
    <xf numFmtId="0" fontId="2" fillId="0" borderId="0" xfId="3" applyFont="1" applyAlignment="1">
      <alignment horizontal="center" vertical="center"/>
    </xf>
    <xf numFmtId="0" fontId="2" fillId="2" borderId="18" xfId="2" applyFill="1" applyBorder="1" applyAlignment="1">
      <alignment horizontal="center" vertical="center"/>
    </xf>
    <xf numFmtId="0" fontId="2" fillId="2" borderId="17" xfId="2" applyFill="1" applyBorder="1" applyAlignment="1">
      <alignment horizontal="center" vertical="center"/>
    </xf>
    <xf numFmtId="0" fontId="31" fillId="0" borderId="0" xfId="3" applyFont="1" applyAlignment="1">
      <alignment horizontal="center" vertical="center"/>
    </xf>
    <xf numFmtId="0" fontId="2" fillId="4" borderId="1" xfId="2" applyFill="1" applyBorder="1" applyAlignment="1" applyProtection="1">
      <alignment horizontal="center" vertical="center" wrapText="1"/>
      <protection locked="0"/>
    </xf>
    <xf numFmtId="0" fontId="4" fillId="0" borderId="28" xfId="2" applyFont="1" applyBorder="1" applyAlignment="1">
      <alignment horizontal="center" vertical="center" wrapText="1"/>
    </xf>
    <xf numFmtId="0" fontId="2" fillId="0" borderId="4" xfId="2" applyBorder="1" applyAlignment="1">
      <alignment horizontal="center" vertical="center" wrapText="1"/>
    </xf>
    <xf numFmtId="0" fontId="2" fillId="4" borderId="4" xfId="2" applyFill="1" applyBorder="1" applyAlignment="1" applyProtection="1">
      <alignment horizontal="center" vertical="center" wrapText="1"/>
      <protection locked="0"/>
    </xf>
    <xf numFmtId="14" fontId="2" fillId="4" borderId="4" xfId="2" applyNumberFormat="1" applyFill="1" applyBorder="1" applyAlignment="1" applyProtection="1">
      <alignment horizontal="center" vertical="center" wrapText="1"/>
      <protection locked="0"/>
    </xf>
    <xf numFmtId="0" fontId="22" fillId="4" borderId="0" xfId="0" applyFont="1" applyFill="1" applyAlignment="1">
      <alignment horizontal="justify" vertical="center" wrapText="1"/>
    </xf>
    <xf numFmtId="0" fontId="22" fillId="4" borderId="6" xfId="0" applyFont="1" applyFill="1" applyBorder="1" applyAlignment="1">
      <alignment horizontal="justify" vertical="center" wrapText="1"/>
    </xf>
    <xf numFmtId="0" fontId="22" fillId="4" borderId="1" xfId="0" applyFont="1" applyFill="1" applyBorder="1" applyAlignment="1">
      <alignment horizontal="justify" vertical="center" wrapText="1"/>
    </xf>
    <xf numFmtId="0" fontId="2" fillId="4" borderId="4" xfId="2" applyFill="1" applyBorder="1" applyAlignment="1" applyProtection="1">
      <alignment horizontal="left" vertical="center" wrapText="1"/>
      <protection locked="0"/>
    </xf>
    <xf numFmtId="0" fontId="2" fillId="4" borderId="1" xfId="2" applyFill="1" applyBorder="1" applyAlignment="1" applyProtection="1">
      <alignment horizontal="left" vertical="center" wrapText="1"/>
      <protection locked="0"/>
    </xf>
    <xf numFmtId="0" fontId="7" fillId="0" borderId="0" xfId="2" applyFont="1" applyAlignment="1">
      <alignment horizontal="left" vertical="center"/>
    </xf>
    <xf numFmtId="0" fontId="6" fillId="5" borderId="1" xfId="2" applyFont="1" applyFill="1" applyBorder="1" applyAlignment="1">
      <alignment horizontal="left" vertical="center" wrapText="1"/>
    </xf>
    <xf numFmtId="0" fontId="6" fillId="5" borderId="0" xfId="2" applyFont="1" applyFill="1" applyAlignment="1">
      <alignment horizontal="left" vertical="center" wrapText="1"/>
    </xf>
    <xf numFmtId="0" fontId="15" fillId="0" borderId="39" xfId="2" applyFont="1" applyBorder="1" applyAlignment="1">
      <alignment horizontal="center" vertical="center" textRotation="90" wrapText="1"/>
    </xf>
    <xf numFmtId="0" fontId="15" fillId="0" borderId="40" xfId="2" applyFont="1" applyBorder="1" applyAlignment="1">
      <alignment horizontal="center" vertical="center" textRotation="90" wrapText="1"/>
    </xf>
    <xf numFmtId="0" fontId="15" fillId="0" borderId="33" xfId="2" applyFont="1" applyBorder="1" applyAlignment="1">
      <alignment horizontal="center" vertical="center" textRotation="90" wrapText="1"/>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8"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1" xfId="2" applyFont="1" applyBorder="1" applyAlignment="1">
      <alignment horizontal="center" vertical="center" wrapText="1"/>
    </xf>
    <xf numFmtId="0" fontId="15" fillId="0" borderId="32" xfId="2" applyFont="1" applyBorder="1" applyAlignment="1">
      <alignment horizontal="center" vertical="center" wrapText="1"/>
    </xf>
    <xf numFmtId="0" fontId="34" fillId="12" borderId="30" xfId="4" applyFont="1" applyFill="1" applyBorder="1" applyAlignment="1">
      <alignment horizontal="center" vertical="center" wrapText="1"/>
    </xf>
    <xf numFmtId="0" fontId="34" fillId="12" borderId="31" xfId="4" applyFont="1" applyFill="1" applyBorder="1" applyAlignment="1">
      <alignment horizontal="center" vertical="center" wrapText="1"/>
    </xf>
    <xf numFmtId="0" fontId="34" fillId="12" borderId="32" xfId="4" applyFont="1" applyFill="1" applyBorder="1" applyAlignment="1">
      <alignment horizontal="center" vertical="center" wrapText="1"/>
    </xf>
    <xf numFmtId="0" fontId="35" fillId="0" borderId="15" xfId="4" quotePrefix="1" applyFont="1" applyBorder="1" applyAlignment="1">
      <alignment horizontal="left" vertical="center" wrapText="1"/>
    </xf>
    <xf numFmtId="0" fontId="35" fillId="0" borderId="0" xfId="4" quotePrefix="1" applyFont="1" applyAlignment="1">
      <alignment horizontal="left" vertical="center" wrapText="1"/>
    </xf>
    <xf numFmtId="0" fontId="35" fillId="0" borderId="2" xfId="4" quotePrefix="1" applyFont="1" applyBorder="1" applyAlignment="1">
      <alignment horizontal="left" vertical="center" wrapText="1"/>
    </xf>
    <xf numFmtId="0" fontId="35" fillId="0" borderId="45" xfId="4" quotePrefix="1" applyFont="1" applyBorder="1" applyAlignment="1">
      <alignment horizontal="left" vertical="center" wrapText="1"/>
    </xf>
    <xf numFmtId="0" fontId="35" fillId="0" borderId="9" xfId="4" quotePrefix="1" applyFont="1" applyBorder="1" applyAlignment="1">
      <alignment horizontal="left" vertical="center" wrapText="1"/>
    </xf>
    <xf numFmtId="0" fontId="35" fillId="0" borderId="46" xfId="4" quotePrefix="1" applyFont="1" applyBorder="1" applyAlignment="1">
      <alignment horizontal="left" vertical="center" wrapText="1"/>
    </xf>
    <xf numFmtId="0" fontId="37" fillId="5" borderId="42" xfId="4" quotePrefix="1" applyFont="1" applyFill="1" applyBorder="1" applyAlignment="1">
      <alignment horizontal="left" vertical="top" wrapText="1"/>
    </xf>
    <xf numFmtId="0" fontId="38" fillId="5" borderId="43" xfId="4" quotePrefix="1" applyFont="1" applyFill="1" applyBorder="1" applyAlignment="1">
      <alignment horizontal="left" vertical="top" wrapText="1"/>
    </xf>
    <xf numFmtId="0" fontId="38" fillId="5" borderId="44" xfId="4" quotePrefix="1" applyFont="1" applyFill="1" applyBorder="1" applyAlignment="1">
      <alignment horizontal="left" vertical="top" wrapText="1"/>
    </xf>
    <xf numFmtId="0" fontId="39" fillId="5" borderId="45" xfId="4" quotePrefix="1" applyFont="1" applyFill="1" applyBorder="1" applyAlignment="1">
      <alignment horizontal="justify" vertical="center" wrapText="1"/>
    </xf>
    <xf numFmtId="0" fontId="39" fillId="5" borderId="9" xfId="4" quotePrefix="1" applyFont="1" applyFill="1" applyBorder="1" applyAlignment="1">
      <alignment horizontal="justify" vertical="center" wrapText="1"/>
    </xf>
    <xf numFmtId="0" fontId="39" fillId="5" borderId="46" xfId="4" quotePrefix="1" applyFont="1" applyFill="1" applyBorder="1" applyAlignment="1">
      <alignment horizontal="justify" vertical="center" wrapText="1"/>
    </xf>
    <xf numFmtId="0" fontId="43" fillId="13" borderId="69" xfId="5" applyFont="1" applyFill="1" applyBorder="1" applyAlignment="1">
      <alignment horizontal="center" vertical="center" wrapText="1"/>
    </xf>
    <xf numFmtId="0" fontId="43" fillId="13" borderId="48" xfId="5" applyFont="1" applyFill="1" applyBorder="1" applyAlignment="1">
      <alignment horizontal="center" vertical="center" wrapText="1"/>
    </xf>
    <xf numFmtId="0" fontId="43" fillId="13" borderId="49" xfId="4" applyFont="1" applyFill="1" applyBorder="1" applyAlignment="1">
      <alignment horizontal="center" vertical="center" wrapText="1"/>
    </xf>
    <xf numFmtId="0" fontId="43" fillId="13" borderId="50" xfId="4" applyFont="1" applyFill="1" applyBorder="1" applyAlignment="1">
      <alignment horizontal="center" vertical="center"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9" fillId="4" borderId="42" xfId="4" quotePrefix="1" applyFont="1" applyFill="1" applyBorder="1" applyAlignment="1">
      <alignment horizontal="left" vertical="top" wrapText="1"/>
    </xf>
    <xf numFmtId="0" fontId="39" fillId="4" borderId="43" xfId="4" quotePrefix="1" applyFont="1" applyFill="1" applyBorder="1" applyAlignment="1">
      <alignment horizontal="left" vertical="top" wrapText="1"/>
    </xf>
    <xf numFmtId="0" fontId="39" fillId="4" borderId="44"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43" fillId="5" borderId="51" xfId="5" applyFont="1" applyFill="1" applyBorder="1" applyAlignment="1">
      <alignment horizontal="left" vertical="top" wrapText="1" readingOrder="1"/>
    </xf>
    <xf numFmtId="0" fontId="43" fillId="5" borderId="52" xfId="5" applyFont="1" applyFill="1" applyBorder="1" applyAlignment="1">
      <alignment horizontal="left" vertical="top" wrapText="1" readingOrder="1"/>
    </xf>
    <xf numFmtId="0" fontId="44" fillId="5" borderId="53" xfId="4" applyFont="1" applyFill="1" applyBorder="1" applyAlignment="1">
      <alignment horizontal="justify" vertical="center" wrapText="1"/>
    </xf>
    <xf numFmtId="0" fontId="44" fillId="5" borderId="54" xfId="4" applyFont="1" applyFill="1" applyBorder="1" applyAlignment="1">
      <alignment horizontal="justify" vertical="center" wrapText="1"/>
    </xf>
    <xf numFmtId="0" fontId="43" fillId="5" borderId="55" xfId="0" applyFont="1" applyFill="1" applyBorder="1" applyAlignment="1">
      <alignment horizontal="left" vertical="center" wrapText="1"/>
    </xf>
    <xf numFmtId="0" fontId="43" fillId="5" borderId="56" xfId="0" applyFont="1" applyFill="1" applyBorder="1" applyAlignment="1">
      <alignment horizontal="left" vertical="center" wrapText="1"/>
    </xf>
    <xf numFmtId="0" fontId="44" fillId="5" borderId="57" xfId="4" applyFont="1" applyFill="1" applyBorder="1" applyAlignment="1">
      <alignment horizontal="justify" vertical="center" wrapText="1"/>
    </xf>
    <xf numFmtId="0" fontId="44" fillId="5" borderId="58" xfId="4" applyFont="1" applyFill="1" applyBorder="1" applyAlignment="1">
      <alignment horizontal="justify" vertical="center" wrapText="1"/>
    </xf>
    <xf numFmtId="0" fontId="43" fillId="5" borderId="71" xfId="0" applyFont="1" applyFill="1" applyBorder="1" applyAlignment="1">
      <alignment horizontal="left" vertical="center" wrapText="1"/>
    </xf>
    <xf numFmtId="0" fontId="43" fillId="5" borderId="60" xfId="0" applyFont="1" applyFill="1" applyBorder="1" applyAlignment="1">
      <alignment horizontal="left" vertical="center" wrapText="1"/>
    </xf>
    <xf numFmtId="0" fontId="43" fillId="5" borderId="61" xfId="0" applyFont="1" applyFill="1" applyBorder="1" applyAlignment="1">
      <alignment horizontal="left" vertical="center" wrapText="1"/>
    </xf>
    <xf numFmtId="0" fontId="43" fillId="5" borderId="62" xfId="0" applyFont="1" applyFill="1" applyBorder="1" applyAlignment="1">
      <alignment horizontal="left" vertical="center" wrapText="1"/>
    </xf>
    <xf numFmtId="0" fontId="44" fillId="5" borderId="63" xfId="0" applyFont="1" applyFill="1" applyBorder="1" applyAlignment="1">
      <alignment horizontal="justify" vertical="center" wrapText="1"/>
    </xf>
    <xf numFmtId="0" fontId="44" fillId="5" borderId="64" xfId="0" applyFont="1" applyFill="1" applyBorder="1" applyAlignment="1">
      <alignment horizontal="justify" vertical="center" wrapText="1"/>
    </xf>
    <xf numFmtId="0" fontId="43" fillId="13" borderId="47" xfId="5" applyFont="1" applyFill="1" applyBorder="1" applyAlignment="1">
      <alignment horizontal="center" vertical="center" wrapText="1"/>
    </xf>
    <xf numFmtId="0" fontId="37" fillId="5" borderId="15"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70" xfId="5" applyFont="1" applyFill="1" applyBorder="1" applyAlignment="1">
      <alignment horizontal="left" vertical="top" wrapText="1" readingOrder="1"/>
    </xf>
    <xf numFmtId="0" fontId="37" fillId="5" borderId="3" xfId="4" quotePrefix="1" applyFont="1" applyFill="1" applyBorder="1" applyAlignment="1">
      <alignment horizontal="left" vertical="top" wrapText="1"/>
    </xf>
    <xf numFmtId="0" fontId="37" fillId="5" borderId="1" xfId="4" quotePrefix="1" applyFont="1" applyFill="1" applyBorder="1" applyAlignment="1">
      <alignment horizontal="left" vertical="top" wrapText="1"/>
    </xf>
    <xf numFmtId="0" fontId="37" fillId="5" borderId="26" xfId="4" quotePrefix="1" applyFont="1" applyFill="1" applyBorder="1" applyAlignment="1">
      <alignment horizontal="left" vertical="top" wrapText="1"/>
    </xf>
    <xf numFmtId="0" fontId="43" fillId="5" borderId="59" xfId="0" applyFont="1" applyFill="1" applyBorder="1" applyAlignment="1">
      <alignment horizontal="left" vertical="center" wrapText="1"/>
    </xf>
    <xf numFmtId="0" fontId="8" fillId="5" borderId="1" xfId="0" applyFont="1" applyFill="1" applyBorder="1" applyAlignment="1">
      <alignment horizontal="left" vertical="top" wrapText="1"/>
    </xf>
    <xf numFmtId="14" fontId="8" fillId="5" borderId="1" xfId="0" applyNumberFormat="1" applyFont="1" applyFill="1" applyBorder="1" applyAlignment="1">
      <alignment horizontal="left" wrapText="1"/>
    </xf>
    <xf numFmtId="0" fontId="14" fillId="0" borderId="1" xfId="2" applyFont="1" applyBorder="1" applyAlignment="1">
      <alignment horizontal="center" vertical="center" wrapText="1"/>
    </xf>
    <xf numFmtId="0" fontId="4" fillId="0" borderId="1" xfId="2" applyFont="1" applyBorder="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25"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5" fillId="0" borderId="21" xfId="2" applyFont="1" applyBorder="1" applyAlignment="1">
      <alignment horizontal="center" vertical="center" wrapText="1"/>
    </xf>
    <xf numFmtId="0" fontId="5" fillId="0" borderId="22" xfId="2" applyFont="1" applyBorder="1" applyAlignment="1">
      <alignment horizontal="center" vertical="center" wrapText="1"/>
    </xf>
    <xf numFmtId="0" fontId="5" fillId="0" borderId="23"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25" xfId="2" applyFont="1" applyBorder="1" applyAlignment="1">
      <alignment horizontal="center" vertical="center" wrapText="1"/>
    </xf>
    <xf numFmtId="0" fontId="15" fillId="0" borderId="5" xfId="2" applyFont="1" applyBorder="1" applyAlignment="1">
      <alignment horizontal="center" vertical="center" wrapText="1"/>
    </xf>
    <xf numFmtId="0" fontId="15" fillId="0" borderId="66" xfId="2" applyFont="1" applyBorder="1" applyAlignment="1">
      <alignment horizontal="center" vertical="center" textRotation="90" wrapText="1"/>
    </xf>
    <xf numFmtId="0" fontId="15" fillId="0" borderId="67" xfId="2" applyFont="1" applyBorder="1" applyAlignment="1">
      <alignment horizontal="center" vertical="center" textRotation="90" wrapText="1"/>
    </xf>
    <xf numFmtId="0" fontId="15" fillId="0" borderId="3" xfId="2" applyFont="1" applyBorder="1" applyAlignment="1">
      <alignment horizontal="center" vertical="center" textRotation="90" wrapText="1"/>
    </xf>
    <xf numFmtId="0" fontId="15" fillId="0" borderId="27" xfId="2" applyFont="1" applyBorder="1" applyAlignment="1">
      <alignment horizontal="center" vertical="center" textRotation="90" wrapText="1"/>
    </xf>
    <xf numFmtId="0" fontId="15" fillId="2" borderId="21" xfId="2" applyFont="1" applyFill="1" applyBorder="1" applyAlignment="1">
      <alignment horizontal="center"/>
    </xf>
    <xf numFmtId="0" fontId="15" fillId="2" borderId="22" xfId="2" applyFont="1" applyFill="1" applyBorder="1" applyAlignment="1">
      <alignment horizontal="center"/>
    </xf>
    <xf numFmtId="0" fontId="15" fillId="2" borderId="23" xfId="2" applyFont="1" applyFill="1" applyBorder="1" applyAlignment="1">
      <alignment horizontal="center"/>
    </xf>
    <xf numFmtId="0" fontId="2" fillId="0" borderId="79" xfId="2" applyBorder="1" applyAlignment="1">
      <alignment horizontal="center" vertical="center" wrapText="1"/>
    </xf>
    <xf numFmtId="0" fontId="2" fillId="0" borderId="24" xfId="2" applyBorder="1" applyAlignment="1">
      <alignment horizontal="center" vertical="center" wrapText="1"/>
    </xf>
    <xf numFmtId="0" fontId="2" fillId="0" borderId="5" xfId="2" applyBorder="1" applyAlignment="1">
      <alignment horizontal="center" vertical="center" wrapText="1"/>
    </xf>
    <xf numFmtId="0" fontId="2" fillId="0" borderId="4" xfId="2" applyBorder="1" applyAlignment="1">
      <alignment horizontal="center" vertical="center" wrapText="1"/>
    </xf>
    <xf numFmtId="9" fontId="22" fillId="0" borderId="5" xfId="0" applyNumberFormat="1" applyFont="1" applyBorder="1" applyAlignment="1">
      <alignment horizontal="center" vertical="center" wrapText="1"/>
    </xf>
    <xf numFmtId="9" fontId="22" fillId="0" borderId="4" xfId="0" applyNumberFormat="1"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 xfId="0" applyNumberFormat="1" applyFont="1" applyBorder="1" applyAlignment="1">
      <alignment horizontal="center" vertical="center" wrapText="1"/>
    </xf>
    <xf numFmtId="9" fontId="24" fillId="0" borderId="28" xfId="0" applyNumberFormat="1" applyFont="1" applyBorder="1" applyAlignment="1">
      <alignment horizontal="center" vertical="center" wrapText="1"/>
    </xf>
    <xf numFmtId="9" fontId="24" fillId="0" borderId="25" xfId="0" applyNumberFormat="1" applyFont="1" applyBorder="1" applyAlignment="1">
      <alignment horizontal="center" vertical="center" wrapText="1"/>
    </xf>
    <xf numFmtId="9" fontId="24" fillId="0" borderId="26" xfId="0" applyNumberFormat="1" applyFont="1" applyBorder="1" applyAlignment="1">
      <alignment horizontal="center" vertical="center" wrapText="1"/>
    </xf>
    <xf numFmtId="9" fontId="24" fillId="0" borderId="29" xfId="0" applyNumberFormat="1" applyFont="1" applyBorder="1" applyAlignment="1">
      <alignment horizontal="center" vertical="center" wrapText="1"/>
    </xf>
    <xf numFmtId="0" fontId="13" fillId="0" borderId="34"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27" xfId="2" applyFont="1" applyBorder="1" applyAlignment="1">
      <alignment horizontal="center" vertical="center" wrapText="1"/>
    </xf>
    <xf numFmtId="0" fontId="13" fillId="0" borderId="6"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28" xfId="2" applyFont="1" applyBorder="1" applyAlignment="1">
      <alignment horizontal="center" vertical="center" wrapText="1"/>
    </xf>
    <xf numFmtId="9" fontId="22" fillId="0" borderId="6" xfId="0" applyNumberFormat="1" applyFont="1" applyBorder="1" applyAlignment="1">
      <alignment horizontal="center" vertical="center" wrapText="1"/>
    </xf>
    <xf numFmtId="9" fontId="22" fillId="0" borderId="1" xfId="0" applyNumberFormat="1" applyFont="1" applyBorder="1" applyAlignment="1">
      <alignment horizontal="center" vertical="center" wrapText="1"/>
    </xf>
    <xf numFmtId="9" fontId="22" fillId="0" borderId="28" xfId="0" applyNumberFormat="1" applyFont="1" applyBorder="1" applyAlignment="1">
      <alignment horizontal="center" vertical="center" wrapText="1"/>
    </xf>
    <xf numFmtId="9" fontId="22" fillId="0" borderId="25" xfId="0" applyNumberFormat="1" applyFont="1" applyBorder="1" applyAlignment="1">
      <alignment horizontal="center" vertical="center" wrapText="1"/>
    </xf>
    <xf numFmtId="9" fontId="22" fillId="0" borderId="26" xfId="0" applyNumberFormat="1" applyFont="1" applyBorder="1" applyAlignment="1">
      <alignment horizontal="center" vertical="center" wrapText="1"/>
    </xf>
    <xf numFmtId="9" fontId="22" fillId="0" borderId="29" xfId="0" applyNumberFormat="1"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9" fontId="46" fillId="0" borderId="5" xfId="2" applyNumberFormat="1" applyFont="1" applyBorder="1" applyAlignment="1">
      <alignment horizontal="center" vertical="center" wrapText="1"/>
    </xf>
    <xf numFmtId="9" fontId="46" fillId="0" borderId="7" xfId="2" applyNumberFormat="1" applyFont="1" applyBorder="1" applyAlignment="1">
      <alignment horizontal="center" vertical="center" wrapText="1"/>
    </xf>
    <xf numFmtId="9" fontId="46" fillId="0" borderId="65" xfId="2" applyNumberFormat="1" applyFont="1" applyBorder="1" applyAlignment="1">
      <alignment horizontal="center" vertical="center" wrapText="1"/>
    </xf>
    <xf numFmtId="9" fontId="46" fillId="0" borderId="4" xfId="2" applyNumberFormat="1" applyFont="1" applyBorder="1" applyAlignment="1">
      <alignment horizontal="center" vertical="center" wrapText="1"/>
    </xf>
    <xf numFmtId="0" fontId="5" fillId="0" borderId="34" xfId="2" applyFont="1" applyBorder="1" applyAlignment="1">
      <alignment horizontal="center" vertical="center" wrapText="1"/>
    </xf>
    <xf numFmtId="0" fontId="12" fillId="0" borderId="27" xfId="2" applyFont="1" applyBorder="1" applyAlignment="1">
      <alignment horizontal="center" vertical="center" wrapText="1"/>
    </xf>
    <xf numFmtId="0" fontId="12" fillId="0" borderId="28" xfId="2" applyFont="1" applyBorder="1" applyAlignment="1">
      <alignment horizontal="center" vertical="center" wrapText="1"/>
    </xf>
    <xf numFmtId="0" fontId="32" fillId="0" borderId="5" xfId="2" applyFont="1" applyBorder="1" applyAlignment="1">
      <alignment horizontal="center" vertical="center" wrapText="1"/>
    </xf>
    <xf numFmtId="0" fontId="5" fillId="0" borderId="74" xfId="2" applyFont="1" applyBorder="1" applyAlignment="1">
      <alignment horizontal="center" vertical="center" wrapText="1"/>
    </xf>
    <xf numFmtId="0" fontId="5" fillId="0" borderId="38" xfId="2" applyFont="1" applyBorder="1" applyAlignment="1">
      <alignment horizontal="center" vertical="center" wrapText="1"/>
    </xf>
    <xf numFmtId="9" fontId="5" fillId="0" borderId="36" xfId="2" applyNumberFormat="1" applyFont="1" applyBorder="1" applyAlignment="1">
      <alignment horizontal="center" vertical="center" wrapText="1"/>
    </xf>
    <xf numFmtId="9" fontId="5" fillId="0" borderId="31" xfId="2" applyNumberFormat="1" applyFont="1" applyBorder="1" applyAlignment="1">
      <alignment horizontal="center" vertical="center" wrapText="1"/>
    </xf>
    <xf numFmtId="9" fontId="5" fillId="0" borderId="74" xfId="2" applyNumberFormat="1" applyFont="1" applyBorder="1" applyAlignment="1">
      <alignment horizontal="center" vertical="center" wrapText="1"/>
    </xf>
    <xf numFmtId="9" fontId="5" fillId="0" borderId="32" xfId="2" applyNumberFormat="1" applyFont="1" applyBorder="1" applyAlignment="1">
      <alignment horizontal="center" vertical="center" wrapText="1"/>
    </xf>
    <xf numFmtId="0" fontId="5" fillId="0" borderId="36" xfId="2" applyFont="1" applyBorder="1" applyAlignment="1">
      <alignment horizontal="center" vertical="center" wrapText="1"/>
    </xf>
    <xf numFmtId="0" fontId="5" fillId="0" borderId="31" xfId="2" applyFont="1" applyBorder="1" applyAlignment="1">
      <alignment horizontal="center" vertical="center" wrapText="1"/>
    </xf>
    <xf numFmtId="0" fontId="6" fillId="5" borderId="1" xfId="2" applyFont="1" applyFill="1" applyBorder="1" applyAlignment="1">
      <alignment horizontal="center" vertical="center" wrapText="1"/>
    </xf>
    <xf numFmtId="0" fontId="6" fillId="5" borderId="0" xfId="2" applyFont="1" applyFill="1" applyAlignment="1">
      <alignment horizontal="center" vertical="center" wrapText="1"/>
    </xf>
    <xf numFmtId="0" fontId="15" fillId="0" borderId="1" xfId="2" applyFont="1" applyBorder="1" applyAlignment="1">
      <alignment horizontal="center" vertical="center" wrapText="1"/>
    </xf>
    <xf numFmtId="9" fontId="2" fillId="0" borderId="5" xfId="2" applyNumberFormat="1" applyBorder="1" applyAlignment="1">
      <alignment horizontal="center" vertical="center" wrapText="1"/>
    </xf>
    <xf numFmtId="9" fontId="2" fillId="0" borderId="4" xfId="2" applyNumberFormat="1" applyBorder="1" applyAlignment="1">
      <alignment horizontal="center" vertical="center" wrapText="1"/>
    </xf>
    <xf numFmtId="0" fontId="15" fillId="0" borderId="8" xfId="2" applyFont="1" applyBorder="1" applyAlignment="1">
      <alignment horizontal="center" vertical="center" textRotation="90" wrapText="1"/>
    </xf>
    <xf numFmtId="0" fontId="15" fillId="2" borderId="21" xfId="2" applyFont="1" applyFill="1" applyBorder="1" applyAlignment="1">
      <alignment horizontal="center" vertical="center"/>
    </xf>
    <xf numFmtId="0" fontId="15" fillId="2" borderId="22" xfId="2" applyFont="1" applyFill="1" applyBorder="1" applyAlignment="1">
      <alignment horizontal="center" vertical="center"/>
    </xf>
    <xf numFmtId="0" fontId="15" fillId="2" borderId="23" xfId="2" applyFont="1" applyFill="1" applyBorder="1" applyAlignment="1">
      <alignment horizontal="center" vertical="center"/>
    </xf>
    <xf numFmtId="0" fontId="15" fillId="2" borderId="18" xfId="2" applyFont="1" applyFill="1" applyBorder="1" applyAlignment="1">
      <alignment horizontal="center"/>
    </xf>
    <xf numFmtId="0" fontId="15" fillId="2" borderId="17" xfId="2" applyFont="1" applyFill="1" applyBorder="1" applyAlignment="1">
      <alignment horizontal="center"/>
    </xf>
    <xf numFmtId="0" fontId="15" fillId="2" borderId="16" xfId="2" applyFont="1" applyFill="1" applyBorder="1" applyAlignment="1">
      <alignment horizontal="center"/>
    </xf>
    <xf numFmtId="0" fontId="8" fillId="0" borderId="8" xfId="0" applyFont="1" applyBorder="1" applyAlignment="1">
      <alignment horizontal="center" vertical="center"/>
    </xf>
    <xf numFmtId="0" fontId="8" fillId="0" borderId="19" xfId="0" applyFont="1" applyBorder="1" applyAlignment="1">
      <alignment horizontal="center" vertical="center"/>
    </xf>
    <xf numFmtId="0" fontId="8" fillId="0" borderId="1" xfId="0" applyFont="1" applyBorder="1" applyAlignment="1">
      <alignment horizontal="center" vertical="center"/>
    </xf>
    <xf numFmtId="0" fontId="0" fillId="5" borderId="14" xfId="0" applyFill="1" applyBorder="1" applyAlignment="1">
      <alignment horizontal="left" vertical="top" wrapText="1"/>
    </xf>
    <xf numFmtId="0" fontId="0" fillId="5" borderId="13" xfId="0" applyFill="1" applyBorder="1" applyAlignment="1">
      <alignment horizontal="left" vertical="top" wrapText="1"/>
    </xf>
    <xf numFmtId="0" fontId="0" fillId="5" borderId="12" xfId="0" applyFill="1" applyBorder="1" applyAlignment="1">
      <alignment horizontal="left" vertical="top" wrapText="1"/>
    </xf>
    <xf numFmtId="0" fontId="18" fillId="5" borderId="21" xfId="0" applyFont="1" applyFill="1" applyBorder="1" applyAlignment="1">
      <alignment horizontal="center" vertical="center"/>
    </xf>
    <xf numFmtId="0" fontId="18" fillId="5" borderId="22" xfId="0" applyFont="1" applyFill="1" applyBorder="1" applyAlignment="1">
      <alignment horizontal="center" vertical="center"/>
    </xf>
    <xf numFmtId="0" fontId="18" fillId="5" borderId="23" xfId="0" applyFont="1" applyFill="1" applyBorder="1" applyAlignment="1">
      <alignment horizontal="center" vertical="center"/>
    </xf>
    <xf numFmtId="0" fontId="0" fillId="5" borderId="18" xfId="0" applyFill="1" applyBorder="1" applyAlignment="1">
      <alignment vertical="top" wrapText="1"/>
    </xf>
    <xf numFmtId="0" fontId="0" fillId="5" borderId="17" xfId="0" applyFill="1" applyBorder="1" applyAlignment="1">
      <alignment vertical="top" wrapText="1"/>
    </xf>
    <xf numFmtId="0" fontId="0" fillId="5" borderId="16" xfId="0" applyFill="1" applyBorder="1" applyAlignment="1">
      <alignment vertical="top" wrapText="1"/>
    </xf>
    <xf numFmtId="0" fontId="0" fillId="5" borderId="15" xfId="0" applyFill="1" applyBorder="1" applyAlignment="1">
      <alignment horizontal="left" vertical="top" wrapText="1"/>
    </xf>
    <xf numFmtId="0" fontId="0" fillId="5" borderId="0" xfId="0" applyFill="1" applyAlignment="1">
      <alignment horizontal="left" vertical="top" wrapText="1"/>
    </xf>
    <xf numFmtId="0" fontId="0" fillId="5" borderId="2" xfId="0" applyFill="1" applyBorder="1" applyAlignment="1">
      <alignment horizontal="left" vertical="top" wrapText="1"/>
    </xf>
    <xf numFmtId="0" fontId="0" fillId="5" borderId="15" xfId="0" applyFill="1" applyBorder="1" applyAlignment="1">
      <alignment horizontal="left" vertical="top"/>
    </xf>
    <xf numFmtId="0" fontId="0" fillId="5" borderId="0" xfId="0" applyFill="1" applyAlignment="1">
      <alignment horizontal="left" vertical="top"/>
    </xf>
    <xf numFmtId="0" fontId="0" fillId="5" borderId="2" xfId="0" applyFill="1" applyBorder="1" applyAlignment="1">
      <alignment horizontal="left" vertical="top"/>
    </xf>
    <xf numFmtId="0" fontId="24" fillId="0" borderId="1" xfId="0" applyFont="1" applyBorder="1" applyAlignment="1">
      <alignment horizontal="center" wrapText="1"/>
    </xf>
    <xf numFmtId="0" fontId="24" fillId="0" borderId="9" xfId="0" applyFont="1" applyBorder="1" applyAlignment="1">
      <alignment horizontal="center" wrapText="1"/>
    </xf>
    <xf numFmtId="0" fontId="22" fillId="0" borderId="0" xfId="0" applyFont="1" applyAlignment="1">
      <alignment horizontal="center" wrapText="1"/>
    </xf>
  </cellXfs>
  <cellStyles count="6">
    <cellStyle name="Nor}al" xfId="1" xr:uid="{00000000-0005-0000-0000-000000000000}"/>
    <cellStyle name="Normal" xfId="0" builtinId="0"/>
    <cellStyle name="Normal - Style1 2" xfId="4" xr:uid="{00000000-0005-0000-0000-000002000000}"/>
    <cellStyle name="Normal 2" xfId="2" xr:uid="{00000000-0005-0000-0000-000003000000}"/>
    <cellStyle name="Normal 2 2" xfId="5" xr:uid="{00000000-0005-0000-0000-000004000000}"/>
    <cellStyle name="Normal 3" xfId="3" xr:uid="{00000000-0005-0000-0000-000005000000}"/>
  </cellStyles>
  <dxfs count="170">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00B050"/>
        </patternFill>
      </fill>
    </dxf>
    <dxf>
      <fill>
        <patternFill>
          <bgColor rgb="FF92D050"/>
        </patternFill>
      </fill>
    </dxf>
    <dxf>
      <fill>
        <patternFill>
          <bgColor rgb="FFFFC000"/>
        </patternFill>
      </fill>
    </dxf>
    <dxf>
      <fill>
        <patternFill>
          <bgColor rgb="FFFFFF0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77</xdr:row>
      <xdr:rowOff>0</xdr:rowOff>
    </xdr:from>
    <xdr:to>
      <xdr:col>4</xdr:col>
      <xdr:colOff>90438</xdr:colOff>
      <xdr:row>82</xdr:row>
      <xdr:rowOff>41459</xdr:rowOff>
    </xdr:to>
    <xdr:sp macro="" textlink="">
      <xdr:nvSpPr>
        <xdr:cNvPr id="6238" name="Text Box 15">
          <a:extLst>
            <a:ext uri="{FF2B5EF4-FFF2-40B4-BE49-F238E27FC236}">
              <a16:creationId xmlns:a16="http://schemas.microsoft.com/office/drawing/2014/main" id="{00000000-0008-0000-0800-00005E180000}"/>
            </a:ext>
          </a:extLst>
        </xdr:cNvPr>
        <xdr:cNvSpPr txBox="1">
          <a:spLocks noChangeArrowheads="1"/>
        </xdr:cNvSpPr>
      </xdr:nvSpPr>
      <xdr:spPr bwMode="auto">
        <a:xfrm>
          <a:off x="7200900" y="5667375"/>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39" name="Text Box 16">
          <a:extLst>
            <a:ext uri="{FF2B5EF4-FFF2-40B4-BE49-F238E27FC236}">
              <a16:creationId xmlns:a16="http://schemas.microsoft.com/office/drawing/2014/main" id="{00000000-0008-0000-0800-00005F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0" name="Text Box 17">
          <a:extLst>
            <a:ext uri="{FF2B5EF4-FFF2-40B4-BE49-F238E27FC236}">
              <a16:creationId xmlns:a16="http://schemas.microsoft.com/office/drawing/2014/main" id="{00000000-0008-0000-0800-000060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1" name="Text Box 18">
          <a:extLst>
            <a:ext uri="{FF2B5EF4-FFF2-40B4-BE49-F238E27FC236}">
              <a16:creationId xmlns:a16="http://schemas.microsoft.com/office/drawing/2014/main" id="{00000000-0008-0000-0800-000061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2" name="Text Box 19">
          <a:extLst>
            <a:ext uri="{FF2B5EF4-FFF2-40B4-BE49-F238E27FC236}">
              <a16:creationId xmlns:a16="http://schemas.microsoft.com/office/drawing/2014/main" id="{00000000-0008-0000-0800-000062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504825</xdr:rowOff>
    </xdr:from>
    <xdr:to>
      <xdr:col>4</xdr:col>
      <xdr:colOff>95250</xdr:colOff>
      <xdr:row>9</xdr:row>
      <xdr:rowOff>455656</xdr:rowOff>
    </xdr:to>
    <xdr:sp macro="" textlink="">
      <xdr:nvSpPr>
        <xdr:cNvPr id="9" name="Text Box 15">
          <a:extLst>
            <a:ext uri="{FF2B5EF4-FFF2-40B4-BE49-F238E27FC236}">
              <a16:creationId xmlns:a16="http://schemas.microsoft.com/office/drawing/2014/main" id="{00000000-0008-0000-0800-000009000000}"/>
            </a:ext>
          </a:extLst>
        </xdr:cNvPr>
        <xdr:cNvSpPr txBox="1">
          <a:spLocks noChangeArrowheads="1"/>
        </xdr:cNvSpPr>
      </xdr:nvSpPr>
      <xdr:spPr bwMode="auto">
        <a:xfrm>
          <a:off x="8568418" y="4423682"/>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77</xdr:row>
      <xdr:rowOff>0</xdr:rowOff>
    </xdr:from>
    <xdr:ext cx="95250" cy="213632"/>
    <xdr:sp macro="" textlink="">
      <xdr:nvSpPr>
        <xdr:cNvPr id="11" name="Text Box 15">
          <a:extLst>
            <a:ext uri="{FF2B5EF4-FFF2-40B4-BE49-F238E27FC236}">
              <a16:creationId xmlns:a16="http://schemas.microsoft.com/office/drawing/2014/main" id="{00000000-0008-0000-0800-00000B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2" name="Text Box 15">
          <a:extLst>
            <a:ext uri="{FF2B5EF4-FFF2-40B4-BE49-F238E27FC236}">
              <a16:creationId xmlns:a16="http://schemas.microsoft.com/office/drawing/2014/main" id="{00000000-0008-0000-0800-00000C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3" name="Text Box 15">
          <a:extLst>
            <a:ext uri="{FF2B5EF4-FFF2-40B4-BE49-F238E27FC236}">
              <a16:creationId xmlns:a16="http://schemas.microsoft.com/office/drawing/2014/main" id="{00000000-0008-0000-0800-00000D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4" name="Text Box 15">
          <a:extLst>
            <a:ext uri="{FF2B5EF4-FFF2-40B4-BE49-F238E27FC236}">
              <a16:creationId xmlns:a16="http://schemas.microsoft.com/office/drawing/2014/main" id="{00000000-0008-0000-0800-00000E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5" name="Text Box 15">
          <a:extLst>
            <a:ext uri="{FF2B5EF4-FFF2-40B4-BE49-F238E27FC236}">
              <a16:creationId xmlns:a16="http://schemas.microsoft.com/office/drawing/2014/main" id="{00000000-0008-0000-0800-00000F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6" name="Text Box 15">
          <a:extLst>
            <a:ext uri="{FF2B5EF4-FFF2-40B4-BE49-F238E27FC236}">
              <a16:creationId xmlns:a16="http://schemas.microsoft.com/office/drawing/2014/main" id="{00000000-0008-0000-0800-000010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7" name="Text Box 15">
          <a:extLst>
            <a:ext uri="{FF2B5EF4-FFF2-40B4-BE49-F238E27FC236}">
              <a16:creationId xmlns:a16="http://schemas.microsoft.com/office/drawing/2014/main" id="{00000000-0008-0000-0800-000011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8" name="Text Box 15">
          <a:extLst>
            <a:ext uri="{FF2B5EF4-FFF2-40B4-BE49-F238E27FC236}">
              <a16:creationId xmlns:a16="http://schemas.microsoft.com/office/drawing/2014/main" id="{00000000-0008-0000-0800-000012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9" name="Text Box 15">
          <a:extLst>
            <a:ext uri="{FF2B5EF4-FFF2-40B4-BE49-F238E27FC236}">
              <a16:creationId xmlns:a16="http://schemas.microsoft.com/office/drawing/2014/main" id="{00000000-0008-0000-0800-000013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0" name="Text Box 15">
          <a:extLst>
            <a:ext uri="{FF2B5EF4-FFF2-40B4-BE49-F238E27FC236}">
              <a16:creationId xmlns:a16="http://schemas.microsoft.com/office/drawing/2014/main" id="{00000000-0008-0000-0800-000014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1" name="Text Box 15">
          <a:extLst>
            <a:ext uri="{FF2B5EF4-FFF2-40B4-BE49-F238E27FC236}">
              <a16:creationId xmlns:a16="http://schemas.microsoft.com/office/drawing/2014/main" id="{00000000-0008-0000-0800-000015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2" name="Text Box 15">
          <a:extLst>
            <a:ext uri="{FF2B5EF4-FFF2-40B4-BE49-F238E27FC236}">
              <a16:creationId xmlns:a16="http://schemas.microsoft.com/office/drawing/2014/main" id="{00000000-0008-0000-0800-000016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3" name="Text Box 15">
          <a:extLst>
            <a:ext uri="{FF2B5EF4-FFF2-40B4-BE49-F238E27FC236}">
              <a16:creationId xmlns:a16="http://schemas.microsoft.com/office/drawing/2014/main" id="{00000000-0008-0000-0800-000017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4" name="Text Box 15">
          <a:extLst>
            <a:ext uri="{FF2B5EF4-FFF2-40B4-BE49-F238E27FC236}">
              <a16:creationId xmlns:a16="http://schemas.microsoft.com/office/drawing/2014/main" id="{00000000-0008-0000-0800-000018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26" name="Text Box 16">
          <a:extLst>
            <a:ext uri="{FF2B5EF4-FFF2-40B4-BE49-F238E27FC236}">
              <a16:creationId xmlns:a16="http://schemas.microsoft.com/office/drawing/2014/main" id="{00000000-0008-0000-0800-00001A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27" name="Text Box 17">
          <a:extLst>
            <a:ext uri="{FF2B5EF4-FFF2-40B4-BE49-F238E27FC236}">
              <a16:creationId xmlns:a16="http://schemas.microsoft.com/office/drawing/2014/main" id="{00000000-0008-0000-0800-00001B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28" name="Text Box 18">
          <a:extLst>
            <a:ext uri="{FF2B5EF4-FFF2-40B4-BE49-F238E27FC236}">
              <a16:creationId xmlns:a16="http://schemas.microsoft.com/office/drawing/2014/main" id="{00000000-0008-0000-0800-00001C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29" name="Text Box 19">
          <a:extLst>
            <a:ext uri="{FF2B5EF4-FFF2-40B4-BE49-F238E27FC236}">
              <a16:creationId xmlns:a16="http://schemas.microsoft.com/office/drawing/2014/main" id="{00000000-0008-0000-0800-00001D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77</xdr:row>
      <xdr:rowOff>0</xdr:rowOff>
    </xdr:from>
    <xdr:ext cx="95250" cy="213632"/>
    <xdr:sp macro="" textlink="">
      <xdr:nvSpPr>
        <xdr:cNvPr id="30" name="Text Box 15">
          <a:extLst>
            <a:ext uri="{FF2B5EF4-FFF2-40B4-BE49-F238E27FC236}">
              <a16:creationId xmlns:a16="http://schemas.microsoft.com/office/drawing/2014/main" id="{00000000-0008-0000-0800-00001E000000}"/>
            </a:ext>
          </a:extLst>
        </xdr:cNvPr>
        <xdr:cNvSpPr txBox="1">
          <a:spLocks noChangeArrowheads="1"/>
        </xdr:cNvSpPr>
      </xdr:nvSpPr>
      <xdr:spPr bwMode="auto">
        <a:xfrm>
          <a:off x="10014857" y="98257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1" name="Text Box 16">
          <a:extLst>
            <a:ext uri="{FF2B5EF4-FFF2-40B4-BE49-F238E27FC236}">
              <a16:creationId xmlns:a16="http://schemas.microsoft.com/office/drawing/2014/main" id="{00000000-0008-0000-0800-00001F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2" name="Text Box 17">
          <a:extLst>
            <a:ext uri="{FF2B5EF4-FFF2-40B4-BE49-F238E27FC236}">
              <a16:creationId xmlns:a16="http://schemas.microsoft.com/office/drawing/2014/main" id="{00000000-0008-0000-0800-000020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3" name="Text Box 18">
          <a:extLst>
            <a:ext uri="{FF2B5EF4-FFF2-40B4-BE49-F238E27FC236}">
              <a16:creationId xmlns:a16="http://schemas.microsoft.com/office/drawing/2014/main" id="{00000000-0008-0000-0800-000021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34" name="Text Box 19">
          <a:extLst>
            <a:ext uri="{FF2B5EF4-FFF2-40B4-BE49-F238E27FC236}">
              <a16:creationId xmlns:a16="http://schemas.microsoft.com/office/drawing/2014/main" id="{00000000-0008-0000-0800-000022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5" name="Text Box 15">
          <a:extLst>
            <a:ext uri="{FF2B5EF4-FFF2-40B4-BE49-F238E27FC236}">
              <a16:creationId xmlns:a16="http://schemas.microsoft.com/office/drawing/2014/main" id="{00000000-0008-0000-0800-000023000000}"/>
            </a:ext>
          </a:extLst>
        </xdr:cNvPr>
        <xdr:cNvSpPr txBox="1">
          <a:spLocks noChangeArrowheads="1"/>
        </xdr:cNvSpPr>
      </xdr:nvSpPr>
      <xdr:spPr bwMode="auto">
        <a:xfrm>
          <a:off x="7391400" y="49339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1" name="Text Box 16">
          <a:extLst>
            <a:ext uri="{FF2B5EF4-FFF2-40B4-BE49-F238E27FC236}">
              <a16:creationId xmlns:a16="http://schemas.microsoft.com/office/drawing/2014/main" id="{00000000-0008-0000-0800-000029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2" name="Text Box 17">
          <a:extLst>
            <a:ext uri="{FF2B5EF4-FFF2-40B4-BE49-F238E27FC236}">
              <a16:creationId xmlns:a16="http://schemas.microsoft.com/office/drawing/2014/main" id="{00000000-0008-0000-0800-00002A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3" name="Text Box 18">
          <a:extLst>
            <a:ext uri="{FF2B5EF4-FFF2-40B4-BE49-F238E27FC236}">
              <a16:creationId xmlns:a16="http://schemas.microsoft.com/office/drawing/2014/main" id="{00000000-0008-0000-0800-00002B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4" name="Text Box 19">
          <a:extLst>
            <a:ext uri="{FF2B5EF4-FFF2-40B4-BE49-F238E27FC236}">
              <a16:creationId xmlns:a16="http://schemas.microsoft.com/office/drawing/2014/main" id="{00000000-0008-0000-0800-00002C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442269"/>
    <xdr:sp macro="" textlink="">
      <xdr:nvSpPr>
        <xdr:cNvPr id="45" name="Text Box 15">
          <a:extLst>
            <a:ext uri="{FF2B5EF4-FFF2-40B4-BE49-F238E27FC236}">
              <a16:creationId xmlns:a16="http://schemas.microsoft.com/office/drawing/2014/main" id="{00000000-0008-0000-0800-00002D000000}"/>
            </a:ext>
          </a:extLst>
        </xdr:cNvPr>
        <xdr:cNvSpPr txBox="1">
          <a:spLocks noChangeArrowheads="1"/>
        </xdr:cNvSpPr>
      </xdr:nvSpPr>
      <xdr:spPr bwMode="auto">
        <a:xfrm>
          <a:off x="10527434"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6" name="Text Box 15">
          <a:extLst>
            <a:ext uri="{FF2B5EF4-FFF2-40B4-BE49-F238E27FC236}">
              <a16:creationId xmlns:a16="http://schemas.microsoft.com/office/drawing/2014/main" id="{00000000-0008-0000-0800-00002E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7" name="Text Box 15">
          <a:extLst>
            <a:ext uri="{FF2B5EF4-FFF2-40B4-BE49-F238E27FC236}">
              <a16:creationId xmlns:a16="http://schemas.microsoft.com/office/drawing/2014/main" id="{00000000-0008-0000-0800-00002F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8" name="Text Box 15">
          <a:extLst>
            <a:ext uri="{FF2B5EF4-FFF2-40B4-BE49-F238E27FC236}">
              <a16:creationId xmlns:a16="http://schemas.microsoft.com/office/drawing/2014/main" id="{00000000-0008-0000-0800-000030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9" name="Text Box 15">
          <a:extLst>
            <a:ext uri="{FF2B5EF4-FFF2-40B4-BE49-F238E27FC236}">
              <a16:creationId xmlns:a16="http://schemas.microsoft.com/office/drawing/2014/main" id="{00000000-0008-0000-0800-000031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0" name="Text Box 15">
          <a:extLst>
            <a:ext uri="{FF2B5EF4-FFF2-40B4-BE49-F238E27FC236}">
              <a16:creationId xmlns:a16="http://schemas.microsoft.com/office/drawing/2014/main" id="{00000000-0008-0000-0800-000032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1" name="Text Box 15">
          <a:extLst>
            <a:ext uri="{FF2B5EF4-FFF2-40B4-BE49-F238E27FC236}">
              <a16:creationId xmlns:a16="http://schemas.microsoft.com/office/drawing/2014/main" id="{00000000-0008-0000-0800-000033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2" name="Text Box 15">
          <a:extLst>
            <a:ext uri="{FF2B5EF4-FFF2-40B4-BE49-F238E27FC236}">
              <a16:creationId xmlns:a16="http://schemas.microsoft.com/office/drawing/2014/main" id="{00000000-0008-0000-0800-000034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4" name="Text Box 15">
          <a:extLst>
            <a:ext uri="{FF2B5EF4-FFF2-40B4-BE49-F238E27FC236}">
              <a16:creationId xmlns:a16="http://schemas.microsoft.com/office/drawing/2014/main" id="{00000000-0008-0000-0800-000036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5" name="Text Box 15">
          <a:extLst>
            <a:ext uri="{FF2B5EF4-FFF2-40B4-BE49-F238E27FC236}">
              <a16:creationId xmlns:a16="http://schemas.microsoft.com/office/drawing/2014/main" id="{00000000-0008-0000-0800-000037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6" name="Text Box 15">
          <a:extLst>
            <a:ext uri="{FF2B5EF4-FFF2-40B4-BE49-F238E27FC236}">
              <a16:creationId xmlns:a16="http://schemas.microsoft.com/office/drawing/2014/main" id="{00000000-0008-0000-0800-000038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7" name="Text Box 15">
          <a:extLst>
            <a:ext uri="{FF2B5EF4-FFF2-40B4-BE49-F238E27FC236}">
              <a16:creationId xmlns:a16="http://schemas.microsoft.com/office/drawing/2014/main" id="{00000000-0008-0000-0800-000039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8" name="Text Box 15">
          <a:extLst>
            <a:ext uri="{FF2B5EF4-FFF2-40B4-BE49-F238E27FC236}">
              <a16:creationId xmlns:a16="http://schemas.microsoft.com/office/drawing/2014/main" id="{00000000-0008-0000-0800-00003A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9" name="Text Box 15">
          <a:extLst>
            <a:ext uri="{FF2B5EF4-FFF2-40B4-BE49-F238E27FC236}">
              <a16:creationId xmlns:a16="http://schemas.microsoft.com/office/drawing/2014/main" id="{00000000-0008-0000-0800-00003B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60" name="Text Box 16">
          <a:extLst>
            <a:ext uri="{FF2B5EF4-FFF2-40B4-BE49-F238E27FC236}">
              <a16:creationId xmlns:a16="http://schemas.microsoft.com/office/drawing/2014/main" id="{00000000-0008-0000-0800-00003C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61" name="Text Box 17">
          <a:extLst>
            <a:ext uri="{FF2B5EF4-FFF2-40B4-BE49-F238E27FC236}">
              <a16:creationId xmlns:a16="http://schemas.microsoft.com/office/drawing/2014/main" id="{00000000-0008-0000-0800-00003D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62" name="Text Box 18">
          <a:extLst>
            <a:ext uri="{FF2B5EF4-FFF2-40B4-BE49-F238E27FC236}">
              <a16:creationId xmlns:a16="http://schemas.microsoft.com/office/drawing/2014/main" id="{00000000-0008-0000-0800-00003E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63" name="Text Box 19">
          <a:extLst>
            <a:ext uri="{FF2B5EF4-FFF2-40B4-BE49-F238E27FC236}">
              <a16:creationId xmlns:a16="http://schemas.microsoft.com/office/drawing/2014/main" id="{00000000-0008-0000-0800-00003F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4" name="Text Box 15">
          <a:extLst>
            <a:ext uri="{FF2B5EF4-FFF2-40B4-BE49-F238E27FC236}">
              <a16:creationId xmlns:a16="http://schemas.microsoft.com/office/drawing/2014/main" id="{00000000-0008-0000-0800-000040000000}"/>
            </a:ext>
          </a:extLst>
        </xdr:cNvPr>
        <xdr:cNvSpPr txBox="1">
          <a:spLocks noChangeArrowheads="1"/>
        </xdr:cNvSpPr>
      </xdr:nvSpPr>
      <xdr:spPr bwMode="auto">
        <a:xfrm>
          <a:off x="10527434"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65" name="Text Box 16">
          <a:extLst>
            <a:ext uri="{FF2B5EF4-FFF2-40B4-BE49-F238E27FC236}">
              <a16:creationId xmlns:a16="http://schemas.microsoft.com/office/drawing/2014/main" id="{00000000-0008-0000-0800-000041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66" name="Text Box 17">
          <a:extLst>
            <a:ext uri="{FF2B5EF4-FFF2-40B4-BE49-F238E27FC236}">
              <a16:creationId xmlns:a16="http://schemas.microsoft.com/office/drawing/2014/main" id="{00000000-0008-0000-0800-000042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67" name="Text Box 18">
          <a:extLst>
            <a:ext uri="{FF2B5EF4-FFF2-40B4-BE49-F238E27FC236}">
              <a16:creationId xmlns:a16="http://schemas.microsoft.com/office/drawing/2014/main" id="{00000000-0008-0000-0800-000043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68" name="Text Box 19">
          <a:extLst>
            <a:ext uri="{FF2B5EF4-FFF2-40B4-BE49-F238E27FC236}">
              <a16:creationId xmlns:a16="http://schemas.microsoft.com/office/drawing/2014/main" id="{00000000-0008-0000-0800-000044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9" name="Text Box 15">
          <a:extLst>
            <a:ext uri="{FF2B5EF4-FFF2-40B4-BE49-F238E27FC236}">
              <a16:creationId xmlns:a16="http://schemas.microsoft.com/office/drawing/2014/main" id="{00000000-0008-0000-0800-000045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0" name="Text Box 16">
          <a:extLst>
            <a:ext uri="{FF2B5EF4-FFF2-40B4-BE49-F238E27FC236}">
              <a16:creationId xmlns:a16="http://schemas.microsoft.com/office/drawing/2014/main" id="{00000000-0008-0000-0800-000046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1" name="Text Box 17">
          <a:extLst>
            <a:ext uri="{FF2B5EF4-FFF2-40B4-BE49-F238E27FC236}">
              <a16:creationId xmlns:a16="http://schemas.microsoft.com/office/drawing/2014/main" id="{00000000-0008-0000-0800-000047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2" name="Text Box 18">
          <a:extLst>
            <a:ext uri="{FF2B5EF4-FFF2-40B4-BE49-F238E27FC236}">
              <a16:creationId xmlns:a16="http://schemas.microsoft.com/office/drawing/2014/main" id="{00000000-0008-0000-0800-000048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3" name="Text Box 19">
          <a:extLst>
            <a:ext uri="{FF2B5EF4-FFF2-40B4-BE49-F238E27FC236}">
              <a16:creationId xmlns:a16="http://schemas.microsoft.com/office/drawing/2014/main" id="{00000000-0008-0000-0800-000049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xdr:row>
      <xdr:rowOff>504825</xdr:rowOff>
    </xdr:from>
    <xdr:ext cx="95250" cy="442269"/>
    <xdr:sp macro="" textlink="">
      <xdr:nvSpPr>
        <xdr:cNvPr id="74" name="Text Box 15">
          <a:extLst>
            <a:ext uri="{FF2B5EF4-FFF2-40B4-BE49-F238E27FC236}">
              <a16:creationId xmlns:a16="http://schemas.microsoft.com/office/drawing/2014/main" id="{00000000-0008-0000-0800-00004A000000}"/>
            </a:ext>
          </a:extLst>
        </xdr:cNvPr>
        <xdr:cNvSpPr txBox="1">
          <a:spLocks noChangeArrowheads="1"/>
        </xdr:cNvSpPr>
      </xdr:nvSpPr>
      <xdr:spPr bwMode="auto">
        <a:xfrm>
          <a:off x="9374909"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75" name="Text Box 15">
          <a:extLst>
            <a:ext uri="{FF2B5EF4-FFF2-40B4-BE49-F238E27FC236}">
              <a16:creationId xmlns:a16="http://schemas.microsoft.com/office/drawing/2014/main" id="{00000000-0008-0000-0800-00004B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76" name="Text Box 15">
          <a:extLst>
            <a:ext uri="{FF2B5EF4-FFF2-40B4-BE49-F238E27FC236}">
              <a16:creationId xmlns:a16="http://schemas.microsoft.com/office/drawing/2014/main" id="{00000000-0008-0000-0800-00004C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78" name="Text Box 15">
          <a:extLst>
            <a:ext uri="{FF2B5EF4-FFF2-40B4-BE49-F238E27FC236}">
              <a16:creationId xmlns:a16="http://schemas.microsoft.com/office/drawing/2014/main" id="{00000000-0008-0000-0800-00004E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79" name="Text Box 15">
          <a:extLst>
            <a:ext uri="{FF2B5EF4-FFF2-40B4-BE49-F238E27FC236}">
              <a16:creationId xmlns:a16="http://schemas.microsoft.com/office/drawing/2014/main" id="{00000000-0008-0000-0800-00004F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80" name="Text Box 15">
          <a:extLst>
            <a:ext uri="{FF2B5EF4-FFF2-40B4-BE49-F238E27FC236}">
              <a16:creationId xmlns:a16="http://schemas.microsoft.com/office/drawing/2014/main" id="{00000000-0008-0000-0800-000050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81" name="Text Box 15">
          <a:extLst>
            <a:ext uri="{FF2B5EF4-FFF2-40B4-BE49-F238E27FC236}">
              <a16:creationId xmlns:a16="http://schemas.microsoft.com/office/drawing/2014/main" id="{00000000-0008-0000-0800-000051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82" name="Text Box 15">
          <a:extLst>
            <a:ext uri="{FF2B5EF4-FFF2-40B4-BE49-F238E27FC236}">
              <a16:creationId xmlns:a16="http://schemas.microsoft.com/office/drawing/2014/main" id="{00000000-0008-0000-0800-000052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83" name="Text Box 15">
          <a:extLst>
            <a:ext uri="{FF2B5EF4-FFF2-40B4-BE49-F238E27FC236}">
              <a16:creationId xmlns:a16="http://schemas.microsoft.com/office/drawing/2014/main" id="{00000000-0008-0000-0800-000053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84" name="Text Box 15">
          <a:extLst>
            <a:ext uri="{FF2B5EF4-FFF2-40B4-BE49-F238E27FC236}">
              <a16:creationId xmlns:a16="http://schemas.microsoft.com/office/drawing/2014/main" id="{00000000-0008-0000-0800-000054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85" name="Text Box 15">
          <a:extLst>
            <a:ext uri="{FF2B5EF4-FFF2-40B4-BE49-F238E27FC236}">
              <a16:creationId xmlns:a16="http://schemas.microsoft.com/office/drawing/2014/main" id="{00000000-0008-0000-0800-000055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86" name="Text Box 15">
          <a:extLst>
            <a:ext uri="{FF2B5EF4-FFF2-40B4-BE49-F238E27FC236}">
              <a16:creationId xmlns:a16="http://schemas.microsoft.com/office/drawing/2014/main" id="{00000000-0008-0000-0800-000056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87" name="Text Box 15">
          <a:extLst>
            <a:ext uri="{FF2B5EF4-FFF2-40B4-BE49-F238E27FC236}">
              <a16:creationId xmlns:a16="http://schemas.microsoft.com/office/drawing/2014/main" id="{00000000-0008-0000-0800-000057000000}"/>
            </a:ext>
          </a:extLst>
        </xdr:cNvPr>
        <xdr:cNvSpPr txBox="1">
          <a:spLocks noChangeArrowheads="1"/>
        </xdr:cNvSpPr>
      </xdr:nvSpPr>
      <xdr:spPr bwMode="auto">
        <a:xfrm>
          <a:off x="50072637" y="12746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88" name="Text Box 15">
          <a:extLst>
            <a:ext uri="{FF2B5EF4-FFF2-40B4-BE49-F238E27FC236}">
              <a16:creationId xmlns:a16="http://schemas.microsoft.com/office/drawing/2014/main" id="{00000000-0008-0000-0800-000058000000}"/>
            </a:ext>
          </a:extLst>
        </xdr:cNvPr>
        <xdr:cNvSpPr txBox="1">
          <a:spLocks noChangeArrowheads="1"/>
        </xdr:cNvSpPr>
      </xdr:nvSpPr>
      <xdr:spPr bwMode="auto">
        <a:xfrm>
          <a:off x="49942750" y="132238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89" name="Text Box 16">
          <a:extLst>
            <a:ext uri="{FF2B5EF4-FFF2-40B4-BE49-F238E27FC236}">
              <a16:creationId xmlns:a16="http://schemas.microsoft.com/office/drawing/2014/main" id="{00000000-0008-0000-0800-000059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90" name="Text Box 17">
          <a:extLst>
            <a:ext uri="{FF2B5EF4-FFF2-40B4-BE49-F238E27FC236}">
              <a16:creationId xmlns:a16="http://schemas.microsoft.com/office/drawing/2014/main" id="{00000000-0008-0000-0800-00005A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91" name="Text Box 18">
          <a:extLst>
            <a:ext uri="{FF2B5EF4-FFF2-40B4-BE49-F238E27FC236}">
              <a16:creationId xmlns:a16="http://schemas.microsoft.com/office/drawing/2014/main" id="{00000000-0008-0000-0800-00005B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92" name="Text Box 19">
          <a:extLst>
            <a:ext uri="{FF2B5EF4-FFF2-40B4-BE49-F238E27FC236}">
              <a16:creationId xmlns:a16="http://schemas.microsoft.com/office/drawing/2014/main" id="{00000000-0008-0000-0800-00005C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93" name="Text Box 15">
          <a:extLst>
            <a:ext uri="{FF2B5EF4-FFF2-40B4-BE49-F238E27FC236}">
              <a16:creationId xmlns:a16="http://schemas.microsoft.com/office/drawing/2014/main" id="{00000000-0008-0000-0800-00005D000000}"/>
            </a:ext>
          </a:extLst>
        </xdr:cNvPr>
        <xdr:cNvSpPr txBox="1">
          <a:spLocks noChangeArrowheads="1"/>
        </xdr:cNvSpPr>
      </xdr:nvSpPr>
      <xdr:spPr bwMode="auto">
        <a:xfrm>
          <a:off x="9374909"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94" name="Text Box 16">
          <a:extLst>
            <a:ext uri="{FF2B5EF4-FFF2-40B4-BE49-F238E27FC236}">
              <a16:creationId xmlns:a16="http://schemas.microsoft.com/office/drawing/2014/main" id="{00000000-0008-0000-0800-00005E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95" name="Text Box 17">
          <a:extLst>
            <a:ext uri="{FF2B5EF4-FFF2-40B4-BE49-F238E27FC236}">
              <a16:creationId xmlns:a16="http://schemas.microsoft.com/office/drawing/2014/main" id="{00000000-0008-0000-0800-00005F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96" name="Text Box 18">
          <a:extLst>
            <a:ext uri="{FF2B5EF4-FFF2-40B4-BE49-F238E27FC236}">
              <a16:creationId xmlns:a16="http://schemas.microsoft.com/office/drawing/2014/main" id="{00000000-0008-0000-0800-000060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97" name="Text Box 19">
          <a:extLst>
            <a:ext uri="{FF2B5EF4-FFF2-40B4-BE49-F238E27FC236}">
              <a16:creationId xmlns:a16="http://schemas.microsoft.com/office/drawing/2014/main" id="{00000000-0008-0000-0800-000061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98" name="Text Box 15">
          <a:extLst>
            <a:ext uri="{FF2B5EF4-FFF2-40B4-BE49-F238E27FC236}">
              <a16:creationId xmlns:a16="http://schemas.microsoft.com/office/drawing/2014/main" id="{00000000-0008-0000-0800-000062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99" name="Text Box 15">
          <a:extLst>
            <a:ext uri="{FF2B5EF4-FFF2-40B4-BE49-F238E27FC236}">
              <a16:creationId xmlns:a16="http://schemas.microsoft.com/office/drawing/2014/main" id="{00000000-0008-0000-0800-000063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00" name="Text Box 15">
          <a:extLst>
            <a:ext uri="{FF2B5EF4-FFF2-40B4-BE49-F238E27FC236}">
              <a16:creationId xmlns:a16="http://schemas.microsoft.com/office/drawing/2014/main" id="{00000000-0008-0000-0800-000064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01" name="Text Box 15">
          <a:extLst>
            <a:ext uri="{FF2B5EF4-FFF2-40B4-BE49-F238E27FC236}">
              <a16:creationId xmlns:a16="http://schemas.microsoft.com/office/drawing/2014/main" id="{00000000-0008-0000-0800-000065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02" name="Text Box 15">
          <a:extLst>
            <a:ext uri="{FF2B5EF4-FFF2-40B4-BE49-F238E27FC236}">
              <a16:creationId xmlns:a16="http://schemas.microsoft.com/office/drawing/2014/main" id="{00000000-0008-0000-0800-000066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104" name="Text Box 15">
          <a:extLst>
            <a:ext uri="{FF2B5EF4-FFF2-40B4-BE49-F238E27FC236}">
              <a16:creationId xmlns:a16="http://schemas.microsoft.com/office/drawing/2014/main" id="{00000000-0008-0000-0800-000068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05" name="Text Box 15">
          <a:extLst>
            <a:ext uri="{FF2B5EF4-FFF2-40B4-BE49-F238E27FC236}">
              <a16:creationId xmlns:a16="http://schemas.microsoft.com/office/drawing/2014/main" id="{00000000-0008-0000-0800-00006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06" name="Text Box 15">
          <a:extLst>
            <a:ext uri="{FF2B5EF4-FFF2-40B4-BE49-F238E27FC236}">
              <a16:creationId xmlns:a16="http://schemas.microsoft.com/office/drawing/2014/main" id="{00000000-0008-0000-0800-00006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07" name="Text Box 15">
          <a:extLst>
            <a:ext uri="{FF2B5EF4-FFF2-40B4-BE49-F238E27FC236}">
              <a16:creationId xmlns:a16="http://schemas.microsoft.com/office/drawing/2014/main" id="{00000000-0008-0000-0800-00006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08" name="Text Box 15">
          <a:extLst>
            <a:ext uri="{FF2B5EF4-FFF2-40B4-BE49-F238E27FC236}">
              <a16:creationId xmlns:a16="http://schemas.microsoft.com/office/drawing/2014/main" id="{00000000-0008-0000-0800-00006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09" name="Text Box 15">
          <a:extLst>
            <a:ext uri="{FF2B5EF4-FFF2-40B4-BE49-F238E27FC236}">
              <a16:creationId xmlns:a16="http://schemas.microsoft.com/office/drawing/2014/main" id="{00000000-0008-0000-0800-00006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10" name="Text Box 15">
          <a:extLst>
            <a:ext uri="{FF2B5EF4-FFF2-40B4-BE49-F238E27FC236}">
              <a16:creationId xmlns:a16="http://schemas.microsoft.com/office/drawing/2014/main" id="{00000000-0008-0000-0800-00006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11" name="Text Box 15">
          <a:extLst>
            <a:ext uri="{FF2B5EF4-FFF2-40B4-BE49-F238E27FC236}">
              <a16:creationId xmlns:a16="http://schemas.microsoft.com/office/drawing/2014/main" id="{00000000-0008-0000-0800-00006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12" name="Text Box 15">
          <a:extLst>
            <a:ext uri="{FF2B5EF4-FFF2-40B4-BE49-F238E27FC236}">
              <a16:creationId xmlns:a16="http://schemas.microsoft.com/office/drawing/2014/main" id="{00000000-0008-0000-0800-00007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13" name="Text Box 15">
          <a:extLst>
            <a:ext uri="{FF2B5EF4-FFF2-40B4-BE49-F238E27FC236}">
              <a16:creationId xmlns:a16="http://schemas.microsoft.com/office/drawing/2014/main" id="{00000000-0008-0000-0800-00007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14" name="Text Box 15">
          <a:extLst>
            <a:ext uri="{FF2B5EF4-FFF2-40B4-BE49-F238E27FC236}">
              <a16:creationId xmlns:a16="http://schemas.microsoft.com/office/drawing/2014/main" id="{00000000-0008-0000-0800-00007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15" name="Text Box 15">
          <a:extLst>
            <a:ext uri="{FF2B5EF4-FFF2-40B4-BE49-F238E27FC236}">
              <a16:creationId xmlns:a16="http://schemas.microsoft.com/office/drawing/2014/main" id="{00000000-0008-0000-0800-00007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17" name="Text Box 15">
          <a:extLst>
            <a:ext uri="{FF2B5EF4-FFF2-40B4-BE49-F238E27FC236}">
              <a16:creationId xmlns:a16="http://schemas.microsoft.com/office/drawing/2014/main" id="{00000000-0008-0000-0800-00007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18" name="Text Box 15">
          <a:extLst>
            <a:ext uri="{FF2B5EF4-FFF2-40B4-BE49-F238E27FC236}">
              <a16:creationId xmlns:a16="http://schemas.microsoft.com/office/drawing/2014/main" id="{00000000-0008-0000-0800-00007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19" name="Text Box 15">
          <a:extLst>
            <a:ext uri="{FF2B5EF4-FFF2-40B4-BE49-F238E27FC236}">
              <a16:creationId xmlns:a16="http://schemas.microsoft.com/office/drawing/2014/main" id="{00000000-0008-0000-0800-000077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20" name="Text Box 15">
          <a:extLst>
            <a:ext uri="{FF2B5EF4-FFF2-40B4-BE49-F238E27FC236}">
              <a16:creationId xmlns:a16="http://schemas.microsoft.com/office/drawing/2014/main" id="{00000000-0008-0000-0800-000078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21" name="Text Box 15">
          <a:extLst>
            <a:ext uri="{FF2B5EF4-FFF2-40B4-BE49-F238E27FC236}">
              <a16:creationId xmlns:a16="http://schemas.microsoft.com/office/drawing/2014/main" id="{00000000-0008-0000-0800-000079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22" name="Text Box 15">
          <a:extLst>
            <a:ext uri="{FF2B5EF4-FFF2-40B4-BE49-F238E27FC236}">
              <a16:creationId xmlns:a16="http://schemas.microsoft.com/office/drawing/2014/main" id="{00000000-0008-0000-0800-00007A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23" name="Text Box 15">
          <a:extLst>
            <a:ext uri="{FF2B5EF4-FFF2-40B4-BE49-F238E27FC236}">
              <a16:creationId xmlns:a16="http://schemas.microsoft.com/office/drawing/2014/main" id="{00000000-0008-0000-0800-00007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24" name="Text Box 15">
          <a:extLst>
            <a:ext uri="{FF2B5EF4-FFF2-40B4-BE49-F238E27FC236}">
              <a16:creationId xmlns:a16="http://schemas.microsoft.com/office/drawing/2014/main" id="{00000000-0008-0000-0800-00007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25" name="Text Box 15">
          <a:extLst>
            <a:ext uri="{FF2B5EF4-FFF2-40B4-BE49-F238E27FC236}">
              <a16:creationId xmlns:a16="http://schemas.microsoft.com/office/drawing/2014/main" id="{00000000-0008-0000-0800-00007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26" name="Text Box 15">
          <a:extLst>
            <a:ext uri="{FF2B5EF4-FFF2-40B4-BE49-F238E27FC236}">
              <a16:creationId xmlns:a16="http://schemas.microsoft.com/office/drawing/2014/main" id="{00000000-0008-0000-0800-00007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27" name="Text Box 15">
          <a:extLst>
            <a:ext uri="{FF2B5EF4-FFF2-40B4-BE49-F238E27FC236}">
              <a16:creationId xmlns:a16="http://schemas.microsoft.com/office/drawing/2014/main" id="{00000000-0008-0000-0800-00007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28" name="Text Box 15">
          <a:extLst>
            <a:ext uri="{FF2B5EF4-FFF2-40B4-BE49-F238E27FC236}">
              <a16:creationId xmlns:a16="http://schemas.microsoft.com/office/drawing/2014/main" id="{00000000-0008-0000-0800-00008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29" name="Text Box 15">
          <a:extLst>
            <a:ext uri="{FF2B5EF4-FFF2-40B4-BE49-F238E27FC236}">
              <a16:creationId xmlns:a16="http://schemas.microsoft.com/office/drawing/2014/main" id="{00000000-0008-0000-0800-00008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30" name="Text Box 15">
          <a:extLst>
            <a:ext uri="{FF2B5EF4-FFF2-40B4-BE49-F238E27FC236}">
              <a16:creationId xmlns:a16="http://schemas.microsoft.com/office/drawing/2014/main" id="{00000000-0008-0000-0800-00008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31" name="Text Box 15">
          <a:extLst>
            <a:ext uri="{FF2B5EF4-FFF2-40B4-BE49-F238E27FC236}">
              <a16:creationId xmlns:a16="http://schemas.microsoft.com/office/drawing/2014/main" id="{00000000-0008-0000-0800-00008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32" name="Text Box 15">
          <a:extLst>
            <a:ext uri="{FF2B5EF4-FFF2-40B4-BE49-F238E27FC236}">
              <a16:creationId xmlns:a16="http://schemas.microsoft.com/office/drawing/2014/main" id="{00000000-0008-0000-0800-00008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33" name="Text Box 15">
          <a:extLst>
            <a:ext uri="{FF2B5EF4-FFF2-40B4-BE49-F238E27FC236}">
              <a16:creationId xmlns:a16="http://schemas.microsoft.com/office/drawing/2014/main" id="{00000000-0008-0000-0800-00008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34" name="Text Box 15">
          <a:extLst>
            <a:ext uri="{FF2B5EF4-FFF2-40B4-BE49-F238E27FC236}">
              <a16:creationId xmlns:a16="http://schemas.microsoft.com/office/drawing/2014/main" id="{00000000-0008-0000-0800-00008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35" name="Text Box 15">
          <a:extLst>
            <a:ext uri="{FF2B5EF4-FFF2-40B4-BE49-F238E27FC236}">
              <a16:creationId xmlns:a16="http://schemas.microsoft.com/office/drawing/2014/main" id="{00000000-0008-0000-0800-00008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36" name="Text Box 15">
          <a:extLst>
            <a:ext uri="{FF2B5EF4-FFF2-40B4-BE49-F238E27FC236}">
              <a16:creationId xmlns:a16="http://schemas.microsoft.com/office/drawing/2014/main" id="{00000000-0008-0000-0800-00008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37" name="Text Box 15">
          <a:extLst>
            <a:ext uri="{FF2B5EF4-FFF2-40B4-BE49-F238E27FC236}">
              <a16:creationId xmlns:a16="http://schemas.microsoft.com/office/drawing/2014/main" id="{00000000-0008-0000-0800-000089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38" name="Text Box 15">
          <a:extLst>
            <a:ext uri="{FF2B5EF4-FFF2-40B4-BE49-F238E27FC236}">
              <a16:creationId xmlns:a16="http://schemas.microsoft.com/office/drawing/2014/main" id="{00000000-0008-0000-0800-00008A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39" name="Text Box 15">
          <a:extLst>
            <a:ext uri="{FF2B5EF4-FFF2-40B4-BE49-F238E27FC236}">
              <a16:creationId xmlns:a16="http://schemas.microsoft.com/office/drawing/2014/main" id="{00000000-0008-0000-0800-00008B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40" name="Text Box 15">
          <a:extLst>
            <a:ext uri="{FF2B5EF4-FFF2-40B4-BE49-F238E27FC236}">
              <a16:creationId xmlns:a16="http://schemas.microsoft.com/office/drawing/2014/main" id="{00000000-0008-0000-0800-00008C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41" name="Text Box 15">
          <a:extLst>
            <a:ext uri="{FF2B5EF4-FFF2-40B4-BE49-F238E27FC236}">
              <a16:creationId xmlns:a16="http://schemas.microsoft.com/office/drawing/2014/main" id="{00000000-0008-0000-0800-00008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42" name="Text Box 15">
          <a:extLst>
            <a:ext uri="{FF2B5EF4-FFF2-40B4-BE49-F238E27FC236}">
              <a16:creationId xmlns:a16="http://schemas.microsoft.com/office/drawing/2014/main" id="{00000000-0008-0000-0800-00008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43" name="Text Box 15">
          <a:extLst>
            <a:ext uri="{FF2B5EF4-FFF2-40B4-BE49-F238E27FC236}">
              <a16:creationId xmlns:a16="http://schemas.microsoft.com/office/drawing/2014/main" id="{00000000-0008-0000-0800-00008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44" name="Text Box 15">
          <a:extLst>
            <a:ext uri="{FF2B5EF4-FFF2-40B4-BE49-F238E27FC236}">
              <a16:creationId xmlns:a16="http://schemas.microsoft.com/office/drawing/2014/main" id="{00000000-0008-0000-0800-00009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45" name="Text Box 15">
          <a:extLst>
            <a:ext uri="{FF2B5EF4-FFF2-40B4-BE49-F238E27FC236}">
              <a16:creationId xmlns:a16="http://schemas.microsoft.com/office/drawing/2014/main" id="{00000000-0008-0000-0800-00009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46" name="Text Box 15">
          <a:extLst>
            <a:ext uri="{FF2B5EF4-FFF2-40B4-BE49-F238E27FC236}">
              <a16:creationId xmlns:a16="http://schemas.microsoft.com/office/drawing/2014/main" id="{00000000-0008-0000-0800-00009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47" name="Text Box 15">
          <a:extLst>
            <a:ext uri="{FF2B5EF4-FFF2-40B4-BE49-F238E27FC236}">
              <a16:creationId xmlns:a16="http://schemas.microsoft.com/office/drawing/2014/main" id="{00000000-0008-0000-0800-00009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48" name="Text Box 15">
          <a:extLst>
            <a:ext uri="{FF2B5EF4-FFF2-40B4-BE49-F238E27FC236}">
              <a16:creationId xmlns:a16="http://schemas.microsoft.com/office/drawing/2014/main" id="{00000000-0008-0000-0800-00009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49" name="Text Box 15">
          <a:extLst>
            <a:ext uri="{FF2B5EF4-FFF2-40B4-BE49-F238E27FC236}">
              <a16:creationId xmlns:a16="http://schemas.microsoft.com/office/drawing/2014/main" id="{00000000-0008-0000-0800-00009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50" name="Text Box 15">
          <a:extLst>
            <a:ext uri="{FF2B5EF4-FFF2-40B4-BE49-F238E27FC236}">
              <a16:creationId xmlns:a16="http://schemas.microsoft.com/office/drawing/2014/main" id="{00000000-0008-0000-0800-00009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51" name="Text Box 15">
          <a:extLst>
            <a:ext uri="{FF2B5EF4-FFF2-40B4-BE49-F238E27FC236}">
              <a16:creationId xmlns:a16="http://schemas.microsoft.com/office/drawing/2014/main" id="{00000000-0008-0000-0800-00009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52" name="Text Box 15">
          <a:extLst>
            <a:ext uri="{FF2B5EF4-FFF2-40B4-BE49-F238E27FC236}">
              <a16:creationId xmlns:a16="http://schemas.microsoft.com/office/drawing/2014/main" id="{00000000-0008-0000-0800-00009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53" name="Text Box 15">
          <a:extLst>
            <a:ext uri="{FF2B5EF4-FFF2-40B4-BE49-F238E27FC236}">
              <a16:creationId xmlns:a16="http://schemas.microsoft.com/office/drawing/2014/main" id="{00000000-0008-0000-0800-00009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54" name="Text Box 15">
          <a:extLst>
            <a:ext uri="{FF2B5EF4-FFF2-40B4-BE49-F238E27FC236}">
              <a16:creationId xmlns:a16="http://schemas.microsoft.com/office/drawing/2014/main" id="{00000000-0008-0000-0800-00009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55" name="Text Box 15">
          <a:extLst>
            <a:ext uri="{FF2B5EF4-FFF2-40B4-BE49-F238E27FC236}">
              <a16:creationId xmlns:a16="http://schemas.microsoft.com/office/drawing/2014/main" id="{00000000-0008-0000-0800-00009B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56" name="Text Box 15">
          <a:extLst>
            <a:ext uri="{FF2B5EF4-FFF2-40B4-BE49-F238E27FC236}">
              <a16:creationId xmlns:a16="http://schemas.microsoft.com/office/drawing/2014/main" id="{00000000-0008-0000-0800-00009C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57" name="Text Box 15">
          <a:extLst>
            <a:ext uri="{FF2B5EF4-FFF2-40B4-BE49-F238E27FC236}">
              <a16:creationId xmlns:a16="http://schemas.microsoft.com/office/drawing/2014/main" id="{00000000-0008-0000-0800-00009D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58" name="Text Box 15">
          <a:extLst>
            <a:ext uri="{FF2B5EF4-FFF2-40B4-BE49-F238E27FC236}">
              <a16:creationId xmlns:a16="http://schemas.microsoft.com/office/drawing/2014/main" id="{00000000-0008-0000-0800-00009E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59" name="Text Box 15">
          <a:extLst>
            <a:ext uri="{FF2B5EF4-FFF2-40B4-BE49-F238E27FC236}">
              <a16:creationId xmlns:a16="http://schemas.microsoft.com/office/drawing/2014/main" id="{00000000-0008-0000-0800-00009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60" name="Text Box 15">
          <a:extLst>
            <a:ext uri="{FF2B5EF4-FFF2-40B4-BE49-F238E27FC236}">
              <a16:creationId xmlns:a16="http://schemas.microsoft.com/office/drawing/2014/main" id="{00000000-0008-0000-0800-0000A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61" name="Text Box 15">
          <a:extLst>
            <a:ext uri="{FF2B5EF4-FFF2-40B4-BE49-F238E27FC236}">
              <a16:creationId xmlns:a16="http://schemas.microsoft.com/office/drawing/2014/main" id="{00000000-0008-0000-0800-0000A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62" name="Text Box 15">
          <a:extLst>
            <a:ext uri="{FF2B5EF4-FFF2-40B4-BE49-F238E27FC236}">
              <a16:creationId xmlns:a16="http://schemas.microsoft.com/office/drawing/2014/main" id="{00000000-0008-0000-0800-0000A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63" name="Text Box 15">
          <a:extLst>
            <a:ext uri="{FF2B5EF4-FFF2-40B4-BE49-F238E27FC236}">
              <a16:creationId xmlns:a16="http://schemas.microsoft.com/office/drawing/2014/main" id="{00000000-0008-0000-0800-0000A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64" name="Text Box 15">
          <a:extLst>
            <a:ext uri="{FF2B5EF4-FFF2-40B4-BE49-F238E27FC236}">
              <a16:creationId xmlns:a16="http://schemas.microsoft.com/office/drawing/2014/main" id="{00000000-0008-0000-0800-0000A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65" name="Text Box 15">
          <a:extLst>
            <a:ext uri="{FF2B5EF4-FFF2-40B4-BE49-F238E27FC236}">
              <a16:creationId xmlns:a16="http://schemas.microsoft.com/office/drawing/2014/main" id="{00000000-0008-0000-0800-0000A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66" name="Text Box 15">
          <a:extLst>
            <a:ext uri="{FF2B5EF4-FFF2-40B4-BE49-F238E27FC236}">
              <a16:creationId xmlns:a16="http://schemas.microsoft.com/office/drawing/2014/main" id="{00000000-0008-0000-0800-0000A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67" name="Text Box 15">
          <a:extLst>
            <a:ext uri="{FF2B5EF4-FFF2-40B4-BE49-F238E27FC236}">
              <a16:creationId xmlns:a16="http://schemas.microsoft.com/office/drawing/2014/main" id="{00000000-0008-0000-0800-0000A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68" name="Text Box 15">
          <a:extLst>
            <a:ext uri="{FF2B5EF4-FFF2-40B4-BE49-F238E27FC236}">
              <a16:creationId xmlns:a16="http://schemas.microsoft.com/office/drawing/2014/main" id="{00000000-0008-0000-0800-0000A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69" name="Text Box 15">
          <a:extLst>
            <a:ext uri="{FF2B5EF4-FFF2-40B4-BE49-F238E27FC236}">
              <a16:creationId xmlns:a16="http://schemas.microsoft.com/office/drawing/2014/main" id="{00000000-0008-0000-0800-0000A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70" name="Text Box 15">
          <a:extLst>
            <a:ext uri="{FF2B5EF4-FFF2-40B4-BE49-F238E27FC236}">
              <a16:creationId xmlns:a16="http://schemas.microsoft.com/office/drawing/2014/main" id="{00000000-0008-0000-0800-0000A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71" name="Text Box 15">
          <a:extLst>
            <a:ext uri="{FF2B5EF4-FFF2-40B4-BE49-F238E27FC236}">
              <a16:creationId xmlns:a16="http://schemas.microsoft.com/office/drawing/2014/main" id="{00000000-0008-0000-0800-0000A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72" name="Text Box 15">
          <a:extLst>
            <a:ext uri="{FF2B5EF4-FFF2-40B4-BE49-F238E27FC236}">
              <a16:creationId xmlns:a16="http://schemas.microsoft.com/office/drawing/2014/main" id="{00000000-0008-0000-0800-0000A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73" name="Text Box 15">
          <a:extLst>
            <a:ext uri="{FF2B5EF4-FFF2-40B4-BE49-F238E27FC236}">
              <a16:creationId xmlns:a16="http://schemas.microsoft.com/office/drawing/2014/main" id="{00000000-0008-0000-0800-0000AD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74" name="Text Box 15">
          <a:extLst>
            <a:ext uri="{FF2B5EF4-FFF2-40B4-BE49-F238E27FC236}">
              <a16:creationId xmlns:a16="http://schemas.microsoft.com/office/drawing/2014/main" id="{00000000-0008-0000-0800-0000AE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75" name="Text Box 15">
          <a:extLst>
            <a:ext uri="{FF2B5EF4-FFF2-40B4-BE49-F238E27FC236}">
              <a16:creationId xmlns:a16="http://schemas.microsoft.com/office/drawing/2014/main" id="{00000000-0008-0000-0800-0000AF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76" name="Text Box 15">
          <a:extLst>
            <a:ext uri="{FF2B5EF4-FFF2-40B4-BE49-F238E27FC236}">
              <a16:creationId xmlns:a16="http://schemas.microsoft.com/office/drawing/2014/main" id="{00000000-0008-0000-0800-0000B0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77" name="Text Box 15">
          <a:extLst>
            <a:ext uri="{FF2B5EF4-FFF2-40B4-BE49-F238E27FC236}">
              <a16:creationId xmlns:a16="http://schemas.microsoft.com/office/drawing/2014/main" id="{00000000-0008-0000-0800-0000B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78" name="Text Box 15">
          <a:extLst>
            <a:ext uri="{FF2B5EF4-FFF2-40B4-BE49-F238E27FC236}">
              <a16:creationId xmlns:a16="http://schemas.microsoft.com/office/drawing/2014/main" id="{00000000-0008-0000-0800-0000B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79" name="Text Box 15">
          <a:extLst>
            <a:ext uri="{FF2B5EF4-FFF2-40B4-BE49-F238E27FC236}">
              <a16:creationId xmlns:a16="http://schemas.microsoft.com/office/drawing/2014/main" id="{00000000-0008-0000-0800-0000B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80" name="Text Box 15">
          <a:extLst>
            <a:ext uri="{FF2B5EF4-FFF2-40B4-BE49-F238E27FC236}">
              <a16:creationId xmlns:a16="http://schemas.microsoft.com/office/drawing/2014/main" id="{00000000-0008-0000-0800-0000B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81" name="Text Box 15">
          <a:extLst>
            <a:ext uri="{FF2B5EF4-FFF2-40B4-BE49-F238E27FC236}">
              <a16:creationId xmlns:a16="http://schemas.microsoft.com/office/drawing/2014/main" id="{00000000-0008-0000-0800-0000B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82" name="Text Box 15">
          <a:extLst>
            <a:ext uri="{FF2B5EF4-FFF2-40B4-BE49-F238E27FC236}">
              <a16:creationId xmlns:a16="http://schemas.microsoft.com/office/drawing/2014/main" id="{00000000-0008-0000-0800-0000B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83" name="Text Box 15">
          <a:extLst>
            <a:ext uri="{FF2B5EF4-FFF2-40B4-BE49-F238E27FC236}">
              <a16:creationId xmlns:a16="http://schemas.microsoft.com/office/drawing/2014/main" id="{00000000-0008-0000-0800-0000B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84" name="Text Box 15">
          <a:extLst>
            <a:ext uri="{FF2B5EF4-FFF2-40B4-BE49-F238E27FC236}">
              <a16:creationId xmlns:a16="http://schemas.microsoft.com/office/drawing/2014/main" id="{00000000-0008-0000-0800-0000B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85" name="Text Box 15">
          <a:extLst>
            <a:ext uri="{FF2B5EF4-FFF2-40B4-BE49-F238E27FC236}">
              <a16:creationId xmlns:a16="http://schemas.microsoft.com/office/drawing/2014/main" id="{00000000-0008-0000-0800-0000B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86" name="Text Box 15">
          <a:extLst>
            <a:ext uri="{FF2B5EF4-FFF2-40B4-BE49-F238E27FC236}">
              <a16:creationId xmlns:a16="http://schemas.microsoft.com/office/drawing/2014/main" id="{00000000-0008-0000-0800-0000B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87" name="Text Box 15">
          <a:extLst>
            <a:ext uri="{FF2B5EF4-FFF2-40B4-BE49-F238E27FC236}">
              <a16:creationId xmlns:a16="http://schemas.microsoft.com/office/drawing/2014/main" id="{00000000-0008-0000-0800-0000B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88" name="Text Box 15">
          <a:extLst>
            <a:ext uri="{FF2B5EF4-FFF2-40B4-BE49-F238E27FC236}">
              <a16:creationId xmlns:a16="http://schemas.microsoft.com/office/drawing/2014/main" id="{00000000-0008-0000-0800-0000B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89" name="Text Box 15">
          <a:extLst>
            <a:ext uri="{FF2B5EF4-FFF2-40B4-BE49-F238E27FC236}">
              <a16:creationId xmlns:a16="http://schemas.microsoft.com/office/drawing/2014/main" id="{00000000-0008-0000-0800-0000B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90" name="Text Box 15">
          <a:extLst>
            <a:ext uri="{FF2B5EF4-FFF2-40B4-BE49-F238E27FC236}">
              <a16:creationId xmlns:a16="http://schemas.microsoft.com/office/drawing/2014/main" id="{00000000-0008-0000-0800-0000B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91" name="Text Box 15">
          <a:extLst>
            <a:ext uri="{FF2B5EF4-FFF2-40B4-BE49-F238E27FC236}">
              <a16:creationId xmlns:a16="http://schemas.microsoft.com/office/drawing/2014/main" id="{00000000-0008-0000-0800-0000BF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92" name="Text Box 15">
          <a:extLst>
            <a:ext uri="{FF2B5EF4-FFF2-40B4-BE49-F238E27FC236}">
              <a16:creationId xmlns:a16="http://schemas.microsoft.com/office/drawing/2014/main" id="{00000000-0008-0000-0800-0000C0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93" name="Text Box 15">
          <a:extLst>
            <a:ext uri="{FF2B5EF4-FFF2-40B4-BE49-F238E27FC236}">
              <a16:creationId xmlns:a16="http://schemas.microsoft.com/office/drawing/2014/main" id="{00000000-0008-0000-0800-0000C1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94" name="Text Box 15">
          <a:extLst>
            <a:ext uri="{FF2B5EF4-FFF2-40B4-BE49-F238E27FC236}">
              <a16:creationId xmlns:a16="http://schemas.microsoft.com/office/drawing/2014/main" id="{00000000-0008-0000-0800-0000C2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95" name="Text Box 15">
          <a:extLst>
            <a:ext uri="{FF2B5EF4-FFF2-40B4-BE49-F238E27FC236}">
              <a16:creationId xmlns:a16="http://schemas.microsoft.com/office/drawing/2014/main" id="{00000000-0008-0000-0800-0000C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96" name="Text Box 15">
          <a:extLst>
            <a:ext uri="{FF2B5EF4-FFF2-40B4-BE49-F238E27FC236}">
              <a16:creationId xmlns:a16="http://schemas.microsoft.com/office/drawing/2014/main" id="{00000000-0008-0000-0800-0000C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97" name="Text Box 15">
          <a:extLst>
            <a:ext uri="{FF2B5EF4-FFF2-40B4-BE49-F238E27FC236}">
              <a16:creationId xmlns:a16="http://schemas.microsoft.com/office/drawing/2014/main" id="{00000000-0008-0000-0800-0000C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98" name="Text Box 15">
          <a:extLst>
            <a:ext uri="{FF2B5EF4-FFF2-40B4-BE49-F238E27FC236}">
              <a16:creationId xmlns:a16="http://schemas.microsoft.com/office/drawing/2014/main" id="{00000000-0008-0000-0800-0000C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99" name="Text Box 15">
          <a:extLst>
            <a:ext uri="{FF2B5EF4-FFF2-40B4-BE49-F238E27FC236}">
              <a16:creationId xmlns:a16="http://schemas.microsoft.com/office/drawing/2014/main" id="{00000000-0008-0000-0800-0000C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00" name="Text Box 15">
          <a:extLst>
            <a:ext uri="{FF2B5EF4-FFF2-40B4-BE49-F238E27FC236}">
              <a16:creationId xmlns:a16="http://schemas.microsoft.com/office/drawing/2014/main" id="{00000000-0008-0000-0800-0000C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01" name="Text Box 15">
          <a:extLst>
            <a:ext uri="{FF2B5EF4-FFF2-40B4-BE49-F238E27FC236}">
              <a16:creationId xmlns:a16="http://schemas.microsoft.com/office/drawing/2014/main" id="{00000000-0008-0000-0800-0000C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02" name="Text Box 15">
          <a:extLst>
            <a:ext uri="{FF2B5EF4-FFF2-40B4-BE49-F238E27FC236}">
              <a16:creationId xmlns:a16="http://schemas.microsoft.com/office/drawing/2014/main" id="{00000000-0008-0000-0800-0000C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03" name="Text Box 15">
          <a:extLst>
            <a:ext uri="{FF2B5EF4-FFF2-40B4-BE49-F238E27FC236}">
              <a16:creationId xmlns:a16="http://schemas.microsoft.com/office/drawing/2014/main" id="{00000000-0008-0000-0800-0000C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04" name="Text Box 15">
          <a:extLst>
            <a:ext uri="{FF2B5EF4-FFF2-40B4-BE49-F238E27FC236}">
              <a16:creationId xmlns:a16="http://schemas.microsoft.com/office/drawing/2014/main" id="{00000000-0008-0000-0800-0000C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05" name="Text Box 15">
          <a:extLst>
            <a:ext uri="{FF2B5EF4-FFF2-40B4-BE49-F238E27FC236}">
              <a16:creationId xmlns:a16="http://schemas.microsoft.com/office/drawing/2014/main" id="{00000000-0008-0000-0800-0000C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06" name="Text Box 15">
          <a:extLst>
            <a:ext uri="{FF2B5EF4-FFF2-40B4-BE49-F238E27FC236}">
              <a16:creationId xmlns:a16="http://schemas.microsoft.com/office/drawing/2014/main" id="{00000000-0008-0000-0800-0000C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07" name="Text Box 15">
          <a:extLst>
            <a:ext uri="{FF2B5EF4-FFF2-40B4-BE49-F238E27FC236}">
              <a16:creationId xmlns:a16="http://schemas.microsoft.com/office/drawing/2014/main" id="{00000000-0008-0000-0800-0000C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08" name="Text Box 15">
          <a:extLst>
            <a:ext uri="{FF2B5EF4-FFF2-40B4-BE49-F238E27FC236}">
              <a16:creationId xmlns:a16="http://schemas.microsoft.com/office/drawing/2014/main" id="{00000000-0008-0000-0800-0000D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09" name="Text Box 15">
          <a:extLst>
            <a:ext uri="{FF2B5EF4-FFF2-40B4-BE49-F238E27FC236}">
              <a16:creationId xmlns:a16="http://schemas.microsoft.com/office/drawing/2014/main" id="{00000000-0008-0000-0800-0000D1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10" name="Text Box 15">
          <a:extLst>
            <a:ext uri="{FF2B5EF4-FFF2-40B4-BE49-F238E27FC236}">
              <a16:creationId xmlns:a16="http://schemas.microsoft.com/office/drawing/2014/main" id="{00000000-0008-0000-0800-0000D2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11" name="Text Box 15">
          <a:extLst>
            <a:ext uri="{FF2B5EF4-FFF2-40B4-BE49-F238E27FC236}">
              <a16:creationId xmlns:a16="http://schemas.microsoft.com/office/drawing/2014/main" id="{00000000-0008-0000-0800-0000D3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12" name="Text Box 15">
          <a:extLst>
            <a:ext uri="{FF2B5EF4-FFF2-40B4-BE49-F238E27FC236}">
              <a16:creationId xmlns:a16="http://schemas.microsoft.com/office/drawing/2014/main" id="{00000000-0008-0000-0800-0000D4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13" name="Text Box 15">
          <a:extLst>
            <a:ext uri="{FF2B5EF4-FFF2-40B4-BE49-F238E27FC236}">
              <a16:creationId xmlns:a16="http://schemas.microsoft.com/office/drawing/2014/main" id="{00000000-0008-0000-0800-0000D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14" name="Text Box 15">
          <a:extLst>
            <a:ext uri="{FF2B5EF4-FFF2-40B4-BE49-F238E27FC236}">
              <a16:creationId xmlns:a16="http://schemas.microsoft.com/office/drawing/2014/main" id="{00000000-0008-0000-0800-0000D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15" name="Text Box 15">
          <a:extLst>
            <a:ext uri="{FF2B5EF4-FFF2-40B4-BE49-F238E27FC236}">
              <a16:creationId xmlns:a16="http://schemas.microsoft.com/office/drawing/2014/main" id="{00000000-0008-0000-0800-0000D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16" name="Text Box 15">
          <a:extLst>
            <a:ext uri="{FF2B5EF4-FFF2-40B4-BE49-F238E27FC236}">
              <a16:creationId xmlns:a16="http://schemas.microsoft.com/office/drawing/2014/main" id="{00000000-0008-0000-0800-0000D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17" name="Text Box 15">
          <a:extLst>
            <a:ext uri="{FF2B5EF4-FFF2-40B4-BE49-F238E27FC236}">
              <a16:creationId xmlns:a16="http://schemas.microsoft.com/office/drawing/2014/main" id="{00000000-0008-0000-0800-0000D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18" name="Text Box 15">
          <a:extLst>
            <a:ext uri="{FF2B5EF4-FFF2-40B4-BE49-F238E27FC236}">
              <a16:creationId xmlns:a16="http://schemas.microsoft.com/office/drawing/2014/main" id="{00000000-0008-0000-0800-0000D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19" name="Text Box 15">
          <a:extLst>
            <a:ext uri="{FF2B5EF4-FFF2-40B4-BE49-F238E27FC236}">
              <a16:creationId xmlns:a16="http://schemas.microsoft.com/office/drawing/2014/main" id="{00000000-0008-0000-0800-0000D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20" name="Text Box 15">
          <a:extLst>
            <a:ext uri="{FF2B5EF4-FFF2-40B4-BE49-F238E27FC236}">
              <a16:creationId xmlns:a16="http://schemas.microsoft.com/office/drawing/2014/main" id="{00000000-0008-0000-0800-0000D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21" name="Text Box 15">
          <a:extLst>
            <a:ext uri="{FF2B5EF4-FFF2-40B4-BE49-F238E27FC236}">
              <a16:creationId xmlns:a16="http://schemas.microsoft.com/office/drawing/2014/main" id="{00000000-0008-0000-0800-0000D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22" name="Text Box 15">
          <a:extLst>
            <a:ext uri="{FF2B5EF4-FFF2-40B4-BE49-F238E27FC236}">
              <a16:creationId xmlns:a16="http://schemas.microsoft.com/office/drawing/2014/main" id="{00000000-0008-0000-0800-0000D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23" name="Text Box 15">
          <a:extLst>
            <a:ext uri="{FF2B5EF4-FFF2-40B4-BE49-F238E27FC236}">
              <a16:creationId xmlns:a16="http://schemas.microsoft.com/office/drawing/2014/main" id="{00000000-0008-0000-0800-0000D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24" name="Text Box 15">
          <a:extLst>
            <a:ext uri="{FF2B5EF4-FFF2-40B4-BE49-F238E27FC236}">
              <a16:creationId xmlns:a16="http://schemas.microsoft.com/office/drawing/2014/main" id="{00000000-0008-0000-0800-0000E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25" name="Text Box 15">
          <a:extLst>
            <a:ext uri="{FF2B5EF4-FFF2-40B4-BE49-F238E27FC236}">
              <a16:creationId xmlns:a16="http://schemas.microsoft.com/office/drawing/2014/main" id="{00000000-0008-0000-0800-0000E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26" name="Text Box 15">
          <a:extLst>
            <a:ext uri="{FF2B5EF4-FFF2-40B4-BE49-F238E27FC236}">
              <a16:creationId xmlns:a16="http://schemas.microsoft.com/office/drawing/2014/main" id="{00000000-0008-0000-0800-0000E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27" name="Text Box 15">
          <a:extLst>
            <a:ext uri="{FF2B5EF4-FFF2-40B4-BE49-F238E27FC236}">
              <a16:creationId xmlns:a16="http://schemas.microsoft.com/office/drawing/2014/main" id="{00000000-0008-0000-0800-0000E3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28" name="Text Box 15">
          <a:extLst>
            <a:ext uri="{FF2B5EF4-FFF2-40B4-BE49-F238E27FC236}">
              <a16:creationId xmlns:a16="http://schemas.microsoft.com/office/drawing/2014/main" id="{00000000-0008-0000-0800-0000E4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29" name="Text Box 15">
          <a:extLst>
            <a:ext uri="{FF2B5EF4-FFF2-40B4-BE49-F238E27FC236}">
              <a16:creationId xmlns:a16="http://schemas.microsoft.com/office/drawing/2014/main" id="{00000000-0008-0000-0800-0000E5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30" name="Text Box 15">
          <a:extLst>
            <a:ext uri="{FF2B5EF4-FFF2-40B4-BE49-F238E27FC236}">
              <a16:creationId xmlns:a16="http://schemas.microsoft.com/office/drawing/2014/main" id="{00000000-0008-0000-0800-0000E6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31" name="Text Box 15">
          <a:extLst>
            <a:ext uri="{FF2B5EF4-FFF2-40B4-BE49-F238E27FC236}">
              <a16:creationId xmlns:a16="http://schemas.microsoft.com/office/drawing/2014/main" id="{00000000-0008-0000-0800-0000E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32" name="Text Box 15">
          <a:extLst>
            <a:ext uri="{FF2B5EF4-FFF2-40B4-BE49-F238E27FC236}">
              <a16:creationId xmlns:a16="http://schemas.microsoft.com/office/drawing/2014/main" id="{00000000-0008-0000-0800-0000E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33" name="Text Box 15">
          <a:extLst>
            <a:ext uri="{FF2B5EF4-FFF2-40B4-BE49-F238E27FC236}">
              <a16:creationId xmlns:a16="http://schemas.microsoft.com/office/drawing/2014/main" id="{00000000-0008-0000-0800-0000E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34" name="Text Box 15">
          <a:extLst>
            <a:ext uri="{FF2B5EF4-FFF2-40B4-BE49-F238E27FC236}">
              <a16:creationId xmlns:a16="http://schemas.microsoft.com/office/drawing/2014/main" id="{00000000-0008-0000-0800-0000E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35" name="Text Box 15">
          <a:extLst>
            <a:ext uri="{FF2B5EF4-FFF2-40B4-BE49-F238E27FC236}">
              <a16:creationId xmlns:a16="http://schemas.microsoft.com/office/drawing/2014/main" id="{00000000-0008-0000-0800-0000E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36" name="Text Box 15">
          <a:extLst>
            <a:ext uri="{FF2B5EF4-FFF2-40B4-BE49-F238E27FC236}">
              <a16:creationId xmlns:a16="http://schemas.microsoft.com/office/drawing/2014/main" id="{00000000-0008-0000-0800-0000E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37" name="Text Box 15">
          <a:extLst>
            <a:ext uri="{FF2B5EF4-FFF2-40B4-BE49-F238E27FC236}">
              <a16:creationId xmlns:a16="http://schemas.microsoft.com/office/drawing/2014/main" id="{00000000-0008-0000-0800-0000E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38" name="Text Box 15">
          <a:extLst>
            <a:ext uri="{FF2B5EF4-FFF2-40B4-BE49-F238E27FC236}">
              <a16:creationId xmlns:a16="http://schemas.microsoft.com/office/drawing/2014/main" id="{00000000-0008-0000-0800-0000E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39" name="Text Box 15">
          <a:extLst>
            <a:ext uri="{FF2B5EF4-FFF2-40B4-BE49-F238E27FC236}">
              <a16:creationId xmlns:a16="http://schemas.microsoft.com/office/drawing/2014/main" id="{00000000-0008-0000-0800-0000E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40" name="Text Box 15">
          <a:extLst>
            <a:ext uri="{FF2B5EF4-FFF2-40B4-BE49-F238E27FC236}">
              <a16:creationId xmlns:a16="http://schemas.microsoft.com/office/drawing/2014/main" id="{00000000-0008-0000-0800-0000F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41" name="Text Box 15">
          <a:extLst>
            <a:ext uri="{FF2B5EF4-FFF2-40B4-BE49-F238E27FC236}">
              <a16:creationId xmlns:a16="http://schemas.microsoft.com/office/drawing/2014/main" id="{00000000-0008-0000-0800-0000F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42" name="Text Box 15">
          <a:extLst>
            <a:ext uri="{FF2B5EF4-FFF2-40B4-BE49-F238E27FC236}">
              <a16:creationId xmlns:a16="http://schemas.microsoft.com/office/drawing/2014/main" id="{00000000-0008-0000-0800-0000F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43" name="Text Box 15">
          <a:extLst>
            <a:ext uri="{FF2B5EF4-FFF2-40B4-BE49-F238E27FC236}">
              <a16:creationId xmlns:a16="http://schemas.microsoft.com/office/drawing/2014/main" id="{00000000-0008-0000-0800-0000F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44" name="Text Box 15">
          <a:extLst>
            <a:ext uri="{FF2B5EF4-FFF2-40B4-BE49-F238E27FC236}">
              <a16:creationId xmlns:a16="http://schemas.microsoft.com/office/drawing/2014/main" id="{00000000-0008-0000-0800-0000F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45" name="Text Box 15">
          <a:extLst>
            <a:ext uri="{FF2B5EF4-FFF2-40B4-BE49-F238E27FC236}">
              <a16:creationId xmlns:a16="http://schemas.microsoft.com/office/drawing/2014/main" id="{00000000-0008-0000-0800-0000F5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46" name="Text Box 15">
          <a:extLst>
            <a:ext uri="{FF2B5EF4-FFF2-40B4-BE49-F238E27FC236}">
              <a16:creationId xmlns:a16="http://schemas.microsoft.com/office/drawing/2014/main" id="{00000000-0008-0000-0800-0000F6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47" name="Text Box 15">
          <a:extLst>
            <a:ext uri="{FF2B5EF4-FFF2-40B4-BE49-F238E27FC236}">
              <a16:creationId xmlns:a16="http://schemas.microsoft.com/office/drawing/2014/main" id="{00000000-0008-0000-0800-0000F7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48" name="Text Box 15">
          <a:extLst>
            <a:ext uri="{FF2B5EF4-FFF2-40B4-BE49-F238E27FC236}">
              <a16:creationId xmlns:a16="http://schemas.microsoft.com/office/drawing/2014/main" id="{00000000-0008-0000-0800-0000F8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49" name="Text Box 15">
          <a:extLst>
            <a:ext uri="{FF2B5EF4-FFF2-40B4-BE49-F238E27FC236}">
              <a16:creationId xmlns:a16="http://schemas.microsoft.com/office/drawing/2014/main" id="{00000000-0008-0000-0800-0000F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50" name="Text Box 15">
          <a:extLst>
            <a:ext uri="{FF2B5EF4-FFF2-40B4-BE49-F238E27FC236}">
              <a16:creationId xmlns:a16="http://schemas.microsoft.com/office/drawing/2014/main" id="{00000000-0008-0000-0800-0000F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51" name="Text Box 15">
          <a:extLst>
            <a:ext uri="{FF2B5EF4-FFF2-40B4-BE49-F238E27FC236}">
              <a16:creationId xmlns:a16="http://schemas.microsoft.com/office/drawing/2014/main" id="{00000000-0008-0000-0800-0000F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52" name="Text Box 15">
          <a:extLst>
            <a:ext uri="{FF2B5EF4-FFF2-40B4-BE49-F238E27FC236}">
              <a16:creationId xmlns:a16="http://schemas.microsoft.com/office/drawing/2014/main" id="{00000000-0008-0000-0800-0000F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53" name="Text Box 15">
          <a:extLst>
            <a:ext uri="{FF2B5EF4-FFF2-40B4-BE49-F238E27FC236}">
              <a16:creationId xmlns:a16="http://schemas.microsoft.com/office/drawing/2014/main" id="{00000000-0008-0000-0800-0000F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54" name="Text Box 15">
          <a:extLst>
            <a:ext uri="{FF2B5EF4-FFF2-40B4-BE49-F238E27FC236}">
              <a16:creationId xmlns:a16="http://schemas.microsoft.com/office/drawing/2014/main" id="{00000000-0008-0000-0800-0000F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55" name="Text Box 15">
          <a:extLst>
            <a:ext uri="{FF2B5EF4-FFF2-40B4-BE49-F238E27FC236}">
              <a16:creationId xmlns:a16="http://schemas.microsoft.com/office/drawing/2014/main" id="{00000000-0008-0000-0800-0000F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56" name="Text Box 15">
          <a:extLst>
            <a:ext uri="{FF2B5EF4-FFF2-40B4-BE49-F238E27FC236}">
              <a16:creationId xmlns:a16="http://schemas.microsoft.com/office/drawing/2014/main" id="{00000000-0008-0000-0800-00000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57" name="Text Box 15">
          <a:extLst>
            <a:ext uri="{FF2B5EF4-FFF2-40B4-BE49-F238E27FC236}">
              <a16:creationId xmlns:a16="http://schemas.microsoft.com/office/drawing/2014/main" id="{00000000-0008-0000-0800-00000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58" name="Text Box 15">
          <a:extLst>
            <a:ext uri="{FF2B5EF4-FFF2-40B4-BE49-F238E27FC236}">
              <a16:creationId xmlns:a16="http://schemas.microsoft.com/office/drawing/2014/main" id="{00000000-0008-0000-0800-00000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59" name="Text Box 15">
          <a:extLst>
            <a:ext uri="{FF2B5EF4-FFF2-40B4-BE49-F238E27FC236}">
              <a16:creationId xmlns:a16="http://schemas.microsoft.com/office/drawing/2014/main" id="{00000000-0008-0000-0800-00000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60" name="Text Box 15">
          <a:extLst>
            <a:ext uri="{FF2B5EF4-FFF2-40B4-BE49-F238E27FC236}">
              <a16:creationId xmlns:a16="http://schemas.microsoft.com/office/drawing/2014/main" id="{00000000-0008-0000-0800-00000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61" name="Text Box 15">
          <a:extLst>
            <a:ext uri="{FF2B5EF4-FFF2-40B4-BE49-F238E27FC236}">
              <a16:creationId xmlns:a16="http://schemas.microsoft.com/office/drawing/2014/main" id="{00000000-0008-0000-0800-00000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62" name="Text Box 15">
          <a:extLst>
            <a:ext uri="{FF2B5EF4-FFF2-40B4-BE49-F238E27FC236}">
              <a16:creationId xmlns:a16="http://schemas.microsoft.com/office/drawing/2014/main" id="{00000000-0008-0000-0800-00000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63" name="Text Box 15">
          <a:extLst>
            <a:ext uri="{FF2B5EF4-FFF2-40B4-BE49-F238E27FC236}">
              <a16:creationId xmlns:a16="http://schemas.microsoft.com/office/drawing/2014/main" id="{00000000-0008-0000-0800-00000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64" name="Text Box 15">
          <a:extLst>
            <a:ext uri="{FF2B5EF4-FFF2-40B4-BE49-F238E27FC236}">
              <a16:creationId xmlns:a16="http://schemas.microsoft.com/office/drawing/2014/main" id="{00000000-0008-0000-0800-00000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65" name="Text Box 15">
          <a:extLst>
            <a:ext uri="{FF2B5EF4-FFF2-40B4-BE49-F238E27FC236}">
              <a16:creationId xmlns:a16="http://schemas.microsoft.com/office/drawing/2014/main" id="{00000000-0008-0000-0800-00000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66" name="Text Box 15">
          <a:extLst>
            <a:ext uri="{FF2B5EF4-FFF2-40B4-BE49-F238E27FC236}">
              <a16:creationId xmlns:a16="http://schemas.microsoft.com/office/drawing/2014/main" id="{00000000-0008-0000-0800-00000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67" name="Text Box 15">
          <a:extLst>
            <a:ext uri="{FF2B5EF4-FFF2-40B4-BE49-F238E27FC236}">
              <a16:creationId xmlns:a16="http://schemas.microsoft.com/office/drawing/2014/main" id="{00000000-0008-0000-0800-00000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68" name="Text Box 15">
          <a:extLst>
            <a:ext uri="{FF2B5EF4-FFF2-40B4-BE49-F238E27FC236}">
              <a16:creationId xmlns:a16="http://schemas.microsoft.com/office/drawing/2014/main" id="{00000000-0008-0000-0800-00000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69" name="Text Box 15">
          <a:extLst>
            <a:ext uri="{FF2B5EF4-FFF2-40B4-BE49-F238E27FC236}">
              <a16:creationId xmlns:a16="http://schemas.microsoft.com/office/drawing/2014/main" id="{00000000-0008-0000-0800-00000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70" name="Text Box 15">
          <a:extLst>
            <a:ext uri="{FF2B5EF4-FFF2-40B4-BE49-F238E27FC236}">
              <a16:creationId xmlns:a16="http://schemas.microsoft.com/office/drawing/2014/main" id="{00000000-0008-0000-0800-00000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71" name="Text Box 15">
          <a:extLst>
            <a:ext uri="{FF2B5EF4-FFF2-40B4-BE49-F238E27FC236}">
              <a16:creationId xmlns:a16="http://schemas.microsoft.com/office/drawing/2014/main" id="{00000000-0008-0000-0800-00000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72" name="Text Box 15">
          <a:extLst>
            <a:ext uri="{FF2B5EF4-FFF2-40B4-BE49-F238E27FC236}">
              <a16:creationId xmlns:a16="http://schemas.microsoft.com/office/drawing/2014/main" id="{00000000-0008-0000-0800-00001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73" name="Text Box 15">
          <a:extLst>
            <a:ext uri="{FF2B5EF4-FFF2-40B4-BE49-F238E27FC236}">
              <a16:creationId xmlns:a16="http://schemas.microsoft.com/office/drawing/2014/main" id="{00000000-0008-0000-0800-00001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74" name="Text Box 15">
          <a:extLst>
            <a:ext uri="{FF2B5EF4-FFF2-40B4-BE49-F238E27FC236}">
              <a16:creationId xmlns:a16="http://schemas.microsoft.com/office/drawing/2014/main" id="{00000000-0008-0000-0800-00001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75" name="Text Box 15">
          <a:extLst>
            <a:ext uri="{FF2B5EF4-FFF2-40B4-BE49-F238E27FC236}">
              <a16:creationId xmlns:a16="http://schemas.microsoft.com/office/drawing/2014/main" id="{00000000-0008-0000-0800-00001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76" name="Text Box 15">
          <a:extLst>
            <a:ext uri="{FF2B5EF4-FFF2-40B4-BE49-F238E27FC236}">
              <a16:creationId xmlns:a16="http://schemas.microsoft.com/office/drawing/2014/main" id="{00000000-0008-0000-0800-00001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77" name="Text Box 15">
          <a:extLst>
            <a:ext uri="{FF2B5EF4-FFF2-40B4-BE49-F238E27FC236}">
              <a16:creationId xmlns:a16="http://schemas.microsoft.com/office/drawing/2014/main" id="{00000000-0008-0000-0800-00001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78" name="Text Box 15">
          <a:extLst>
            <a:ext uri="{FF2B5EF4-FFF2-40B4-BE49-F238E27FC236}">
              <a16:creationId xmlns:a16="http://schemas.microsoft.com/office/drawing/2014/main" id="{00000000-0008-0000-0800-00001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79" name="Text Box 15">
          <a:extLst>
            <a:ext uri="{FF2B5EF4-FFF2-40B4-BE49-F238E27FC236}">
              <a16:creationId xmlns:a16="http://schemas.microsoft.com/office/drawing/2014/main" id="{00000000-0008-0000-0800-00001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80" name="Text Box 15">
          <a:extLst>
            <a:ext uri="{FF2B5EF4-FFF2-40B4-BE49-F238E27FC236}">
              <a16:creationId xmlns:a16="http://schemas.microsoft.com/office/drawing/2014/main" id="{00000000-0008-0000-0800-00001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81" name="Text Box 15">
          <a:extLst>
            <a:ext uri="{FF2B5EF4-FFF2-40B4-BE49-F238E27FC236}">
              <a16:creationId xmlns:a16="http://schemas.microsoft.com/office/drawing/2014/main" id="{00000000-0008-0000-0800-00001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82" name="Text Box 15">
          <a:extLst>
            <a:ext uri="{FF2B5EF4-FFF2-40B4-BE49-F238E27FC236}">
              <a16:creationId xmlns:a16="http://schemas.microsoft.com/office/drawing/2014/main" id="{00000000-0008-0000-0800-00001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83" name="Text Box 15">
          <a:extLst>
            <a:ext uri="{FF2B5EF4-FFF2-40B4-BE49-F238E27FC236}">
              <a16:creationId xmlns:a16="http://schemas.microsoft.com/office/drawing/2014/main" id="{00000000-0008-0000-0800-00001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84" name="Text Box 15">
          <a:extLst>
            <a:ext uri="{FF2B5EF4-FFF2-40B4-BE49-F238E27FC236}">
              <a16:creationId xmlns:a16="http://schemas.microsoft.com/office/drawing/2014/main" id="{00000000-0008-0000-0800-00001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85" name="Text Box 15">
          <a:extLst>
            <a:ext uri="{FF2B5EF4-FFF2-40B4-BE49-F238E27FC236}">
              <a16:creationId xmlns:a16="http://schemas.microsoft.com/office/drawing/2014/main" id="{00000000-0008-0000-0800-00001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86" name="Text Box 15">
          <a:extLst>
            <a:ext uri="{FF2B5EF4-FFF2-40B4-BE49-F238E27FC236}">
              <a16:creationId xmlns:a16="http://schemas.microsoft.com/office/drawing/2014/main" id="{00000000-0008-0000-0800-00001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87" name="Text Box 15">
          <a:extLst>
            <a:ext uri="{FF2B5EF4-FFF2-40B4-BE49-F238E27FC236}">
              <a16:creationId xmlns:a16="http://schemas.microsoft.com/office/drawing/2014/main" id="{00000000-0008-0000-0800-00001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88" name="Text Box 15">
          <a:extLst>
            <a:ext uri="{FF2B5EF4-FFF2-40B4-BE49-F238E27FC236}">
              <a16:creationId xmlns:a16="http://schemas.microsoft.com/office/drawing/2014/main" id="{00000000-0008-0000-0800-00002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89" name="Text Box 15">
          <a:extLst>
            <a:ext uri="{FF2B5EF4-FFF2-40B4-BE49-F238E27FC236}">
              <a16:creationId xmlns:a16="http://schemas.microsoft.com/office/drawing/2014/main" id="{00000000-0008-0000-0800-00002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90" name="Text Box 15">
          <a:extLst>
            <a:ext uri="{FF2B5EF4-FFF2-40B4-BE49-F238E27FC236}">
              <a16:creationId xmlns:a16="http://schemas.microsoft.com/office/drawing/2014/main" id="{00000000-0008-0000-0800-00002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91" name="Text Box 15">
          <a:extLst>
            <a:ext uri="{FF2B5EF4-FFF2-40B4-BE49-F238E27FC236}">
              <a16:creationId xmlns:a16="http://schemas.microsoft.com/office/drawing/2014/main" id="{00000000-0008-0000-0800-00002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92" name="Text Box 15">
          <a:extLst>
            <a:ext uri="{FF2B5EF4-FFF2-40B4-BE49-F238E27FC236}">
              <a16:creationId xmlns:a16="http://schemas.microsoft.com/office/drawing/2014/main" id="{00000000-0008-0000-0800-00002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93" name="Text Box 15">
          <a:extLst>
            <a:ext uri="{FF2B5EF4-FFF2-40B4-BE49-F238E27FC236}">
              <a16:creationId xmlns:a16="http://schemas.microsoft.com/office/drawing/2014/main" id="{00000000-0008-0000-0800-00002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94" name="Text Box 15">
          <a:extLst>
            <a:ext uri="{FF2B5EF4-FFF2-40B4-BE49-F238E27FC236}">
              <a16:creationId xmlns:a16="http://schemas.microsoft.com/office/drawing/2014/main" id="{00000000-0008-0000-0800-00002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95" name="Text Box 15">
          <a:extLst>
            <a:ext uri="{FF2B5EF4-FFF2-40B4-BE49-F238E27FC236}">
              <a16:creationId xmlns:a16="http://schemas.microsoft.com/office/drawing/2014/main" id="{00000000-0008-0000-0800-00002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96" name="Text Box 15">
          <a:extLst>
            <a:ext uri="{FF2B5EF4-FFF2-40B4-BE49-F238E27FC236}">
              <a16:creationId xmlns:a16="http://schemas.microsoft.com/office/drawing/2014/main" id="{00000000-0008-0000-0800-00002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97" name="Text Box 15">
          <a:extLst>
            <a:ext uri="{FF2B5EF4-FFF2-40B4-BE49-F238E27FC236}">
              <a16:creationId xmlns:a16="http://schemas.microsoft.com/office/drawing/2014/main" id="{00000000-0008-0000-0800-00002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298" name="Text Box 15">
          <a:extLst>
            <a:ext uri="{FF2B5EF4-FFF2-40B4-BE49-F238E27FC236}">
              <a16:creationId xmlns:a16="http://schemas.microsoft.com/office/drawing/2014/main" id="{00000000-0008-0000-0800-00002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299" name="Text Box 15">
          <a:extLst>
            <a:ext uri="{FF2B5EF4-FFF2-40B4-BE49-F238E27FC236}">
              <a16:creationId xmlns:a16="http://schemas.microsoft.com/office/drawing/2014/main" id="{00000000-0008-0000-0800-00002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00" name="Text Box 15">
          <a:extLst>
            <a:ext uri="{FF2B5EF4-FFF2-40B4-BE49-F238E27FC236}">
              <a16:creationId xmlns:a16="http://schemas.microsoft.com/office/drawing/2014/main" id="{00000000-0008-0000-0800-00002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01" name="Text Box 15">
          <a:extLst>
            <a:ext uri="{FF2B5EF4-FFF2-40B4-BE49-F238E27FC236}">
              <a16:creationId xmlns:a16="http://schemas.microsoft.com/office/drawing/2014/main" id="{00000000-0008-0000-0800-00002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02" name="Text Box 15">
          <a:extLst>
            <a:ext uri="{FF2B5EF4-FFF2-40B4-BE49-F238E27FC236}">
              <a16:creationId xmlns:a16="http://schemas.microsoft.com/office/drawing/2014/main" id="{00000000-0008-0000-0800-00002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03" name="Text Box 15">
          <a:extLst>
            <a:ext uri="{FF2B5EF4-FFF2-40B4-BE49-F238E27FC236}">
              <a16:creationId xmlns:a16="http://schemas.microsoft.com/office/drawing/2014/main" id="{00000000-0008-0000-0800-00002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04" name="Text Box 15">
          <a:extLst>
            <a:ext uri="{FF2B5EF4-FFF2-40B4-BE49-F238E27FC236}">
              <a16:creationId xmlns:a16="http://schemas.microsoft.com/office/drawing/2014/main" id="{00000000-0008-0000-0800-00003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05" name="Text Box 15">
          <a:extLst>
            <a:ext uri="{FF2B5EF4-FFF2-40B4-BE49-F238E27FC236}">
              <a16:creationId xmlns:a16="http://schemas.microsoft.com/office/drawing/2014/main" id="{00000000-0008-0000-0800-00003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06" name="Text Box 15">
          <a:extLst>
            <a:ext uri="{FF2B5EF4-FFF2-40B4-BE49-F238E27FC236}">
              <a16:creationId xmlns:a16="http://schemas.microsoft.com/office/drawing/2014/main" id="{00000000-0008-0000-0800-00003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07" name="Text Box 15">
          <a:extLst>
            <a:ext uri="{FF2B5EF4-FFF2-40B4-BE49-F238E27FC236}">
              <a16:creationId xmlns:a16="http://schemas.microsoft.com/office/drawing/2014/main" id="{00000000-0008-0000-0800-00003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08" name="Text Box 15">
          <a:extLst>
            <a:ext uri="{FF2B5EF4-FFF2-40B4-BE49-F238E27FC236}">
              <a16:creationId xmlns:a16="http://schemas.microsoft.com/office/drawing/2014/main" id="{00000000-0008-0000-0800-00003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09" name="Text Box 15">
          <a:extLst>
            <a:ext uri="{FF2B5EF4-FFF2-40B4-BE49-F238E27FC236}">
              <a16:creationId xmlns:a16="http://schemas.microsoft.com/office/drawing/2014/main" id="{00000000-0008-0000-0800-00003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10" name="Text Box 15">
          <a:extLst>
            <a:ext uri="{FF2B5EF4-FFF2-40B4-BE49-F238E27FC236}">
              <a16:creationId xmlns:a16="http://schemas.microsoft.com/office/drawing/2014/main" id="{00000000-0008-0000-0800-00003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11" name="Text Box 15">
          <a:extLst>
            <a:ext uri="{FF2B5EF4-FFF2-40B4-BE49-F238E27FC236}">
              <a16:creationId xmlns:a16="http://schemas.microsoft.com/office/drawing/2014/main" id="{00000000-0008-0000-0800-00003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12" name="Text Box 15">
          <a:extLst>
            <a:ext uri="{FF2B5EF4-FFF2-40B4-BE49-F238E27FC236}">
              <a16:creationId xmlns:a16="http://schemas.microsoft.com/office/drawing/2014/main" id="{00000000-0008-0000-0800-00003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13" name="Text Box 15">
          <a:extLst>
            <a:ext uri="{FF2B5EF4-FFF2-40B4-BE49-F238E27FC236}">
              <a16:creationId xmlns:a16="http://schemas.microsoft.com/office/drawing/2014/main" id="{00000000-0008-0000-0800-00003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14" name="Text Box 15">
          <a:extLst>
            <a:ext uri="{FF2B5EF4-FFF2-40B4-BE49-F238E27FC236}">
              <a16:creationId xmlns:a16="http://schemas.microsoft.com/office/drawing/2014/main" id="{00000000-0008-0000-0800-00003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15" name="Text Box 15">
          <a:extLst>
            <a:ext uri="{FF2B5EF4-FFF2-40B4-BE49-F238E27FC236}">
              <a16:creationId xmlns:a16="http://schemas.microsoft.com/office/drawing/2014/main" id="{00000000-0008-0000-0800-00003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16" name="Text Box 15">
          <a:extLst>
            <a:ext uri="{FF2B5EF4-FFF2-40B4-BE49-F238E27FC236}">
              <a16:creationId xmlns:a16="http://schemas.microsoft.com/office/drawing/2014/main" id="{00000000-0008-0000-0800-00003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17" name="Text Box 15">
          <a:extLst>
            <a:ext uri="{FF2B5EF4-FFF2-40B4-BE49-F238E27FC236}">
              <a16:creationId xmlns:a16="http://schemas.microsoft.com/office/drawing/2014/main" id="{00000000-0008-0000-0800-00003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18" name="Text Box 15">
          <a:extLst>
            <a:ext uri="{FF2B5EF4-FFF2-40B4-BE49-F238E27FC236}">
              <a16:creationId xmlns:a16="http://schemas.microsoft.com/office/drawing/2014/main" id="{00000000-0008-0000-0800-00003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19" name="Text Box 15">
          <a:extLst>
            <a:ext uri="{FF2B5EF4-FFF2-40B4-BE49-F238E27FC236}">
              <a16:creationId xmlns:a16="http://schemas.microsoft.com/office/drawing/2014/main" id="{00000000-0008-0000-0800-00003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20" name="Text Box 15">
          <a:extLst>
            <a:ext uri="{FF2B5EF4-FFF2-40B4-BE49-F238E27FC236}">
              <a16:creationId xmlns:a16="http://schemas.microsoft.com/office/drawing/2014/main" id="{00000000-0008-0000-0800-00004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21" name="Text Box 15">
          <a:extLst>
            <a:ext uri="{FF2B5EF4-FFF2-40B4-BE49-F238E27FC236}">
              <a16:creationId xmlns:a16="http://schemas.microsoft.com/office/drawing/2014/main" id="{00000000-0008-0000-0800-00004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22" name="Text Box 15">
          <a:extLst>
            <a:ext uri="{FF2B5EF4-FFF2-40B4-BE49-F238E27FC236}">
              <a16:creationId xmlns:a16="http://schemas.microsoft.com/office/drawing/2014/main" id="{00000000-0008-0000-0800-00004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23" name="Text Box 15">
          <a:extLst>
            <a:ext uri="{FF2B5EF4-FFF2-40B4-BE49-F238E27FC236}">
              <a16:creationId xmlns:a16="http://schemas.microsoft.com/office/drawing/2014/main" id="{00000000-0008-0000-0800-00004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24" name="Text Box 15">
          <a:extLst>
            <a:ext uri="{FF2B5EF4-FFF2-40B4-BE49-F238E27FC236}">
              <a16:creationId xmlns:a16="http://schemas.microsoft.com/office/drawing/2014/main" id="{00000000-0008-0000-0800-00004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25" name="Text Box 15">
          <a:extLst>
            <a:ext uri="{FF2B5EF4-FFF2-40B4-BE49-F238E27FC236}">
              <a16:creationId xmlns:a16="http://schemas.microsoft.com/office/drawing/2014/main" id="{00000000-0008-0000-0800-00004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26" name="Text Box 15">
          <a:extLst>
            <a:ext uri="{FF2B5EF4-FFF2-40B4-BE49-F238E27FC236}">
              <a16:creationId xmlns:a16="http://schemas.microsoft.com/office/drawing/2014/main" id="{00000000-0008-0000-0800-00004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27" name="Text Box 15">
          <a:extLst>
            <a:ext uri="{FF2B5EF4-FFF2-40B4-BE49-F238E27FC236}">
              <a16:creationId xmlns:a16="http://schemas.microsoft.com/office/drawing/2014/main" id="{00000000-0008-0000-0800-00004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28" name="Text Box 15">
          <a:extLst>
            <a:ext uri="{FF2B5EF4-FFF2-40B4-BE49-F238E27FC236}">
              <a16:creationId xmlns:a16="http://schemas.microsoft.com/office/drawing/2014/main" id="{00000000-0008-0000-0800-00004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29" name="Text Box 15">
          <a:extLst>
            <a:ext uri="{FF2B5EF4-FFF2-40B4-BE49-F238E27FC236}">
              <a16:creationId xmlns:a16="http://schemas.microsoft.com/office/drawing/2014/main" id="{00000000-0008-0000-0800-00004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30" name="Text Box 15">
          <a:extLst>
            <a:ext uri="{FF2B5EF4-FFF2-40B4-BE49-F238E27FC236}">
              <a16:creationId xmlns:a16="http://schemas.microsoft.com/office/drawing/2014/main" id="{00000000-0008-0000-0800-00004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31" name="Text Box 15">
          <a:extLst>
            <a:ext uri="{FF2B5EF4-FFF2-40B4-BE49-F238E27FC236}">
              <a16:creationId xmlns:a16="http://schemas.microsoft.com/office/drawing/2014/main" id="{00000000-0008-0000-0800-00004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32" name="Text Box 15">
          <a:extLst>
            <a:ext uri="{FF2B5EF4-FFF2-40B4-BE49-F238E27FC236}">
              <a16:creationId xmlns:a16="http://schemas.microsoft.com/office/drawing/2014/main" id="{00000000-0008-0000-0800-00004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33" name="Text Box 15">
          <a:extLst>
            <a:ext uri="{FF2B5EF4-FFF2-40B4-BE49-F238E27FC236}">
              <a16:creationId xmlns:a16="http://schemas.microsoft.com/office/drawing/2014/main" id="{00000000-0008-0000-0800-00004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34" name="Text Box 15">
          <a:extLst>
            <a:ext uri="{FF2B5EF4-FFF2-40B4-BE49-F238E27FC236}">
              <a16:creationId xmlns:a16="http://schemas.microsoft.com/office/drawing/2014/main" id="{00000000-0008-0000-0800-00004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35" name="Text Box 15">
          <a:extLst>
            <a:ext uri="{FF2B5EF4-FFF2-40B4-BE49-F238E27FC236}">
              <a16:creationId xmlns:a16="http://schemas.microsoft.com/office/drawing/2014/main" id="{00000000-0008-0000-0800-00004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36" name="Text Box 15">
          <a:extLst>
            <a:ext uri="{FF2B5EF4-FFF2-40B4-BE49-F238E27FC236}">
              <a16:creationId xmlns:a16="http://schemas.microsoft.com/office/drawing/2014/main" id="{00000000-0008-0000-0800-00005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37" name="Text Box 15">
          <a:extLst>
            <a:ext uri="{FF2B5EF4-FFF2-40B4-BE49-F238E27FC236}">
              <a16:creationId xmlns:a16="http://schemas.microsoft.com/office/drawing/2014/main" id="{00000000-0008-0000-0800-00005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38" name="Text Box 15">
          <a:extLst>
            <a:ext uri="{FF2B5EF4-FFF2-40B4-BE49-F238E27FC236}">
              <a16:creationId xmlns:a16="http://schemas.microsoft.com/office/drawing/2014/main" id="{00000000-0008-0000-0800-00005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39" name="Text Box 15">
          <a:extLst>
            <a:ext uri="{FF2B5EF4-FFF2-40B4-BE49-F238E27FC236}">
              <a16:creationId xmlns:a16="http://schemas.microsoft.com/office/drawing/2014/main" id="{00000000-0008-0000-0800-00005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40" name="Text Box 15">
          <a:extLst>
            <a:ext uri="{FF2B5EF4-FFF2-40B4-BE49-F238E27FC236}">
              <a16:creationId xmlns:a16="http://schemas.microsoft.com/office/drawing/2014/main" id="{00000000-0008-0000-0800-00005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41" name="Text Box 15">
          <a:extLst>
            <a:ext uri="{FF2B5EF4-FFF2-40B4-BE49-F238E27FC236}">
              <a16:creationId xmlns:a16="http://schemas.microsoft.com/office/drawing/2014/main" id="{00000000-0008-0000-0800-00005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42" name="Text Box 15">
          <a:extLst>
            <a:ext uri="{FF2B5EF4-FFF2-40B4-BE49-F238E27FC236}">
              <a16:creationId xmlns:a16="http://schemas.microsoft.com/office/drawing/2014/main" id="{00000000-0008-0000-0800-00005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43" name="Text Box 15">
          <a:extLst>
            <a:ext uri="{FF2B5EF4-FFF2-40B4-BE49-F238E27FC236}">
              <a16:creationId xmlns:a16="http://schemas.microsoft.com/office/drawing/2014/main" id="{00000000-0008-0000-0800-00005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44" name="Text Box 15">
          <a:extLst>
            <a:ext uri="{FF2B5EF4-FFF2-40B4-BE49-F238E27FC236}">
              <a16:creationId xmlns:a16="http://schemas.microsoft.com/office/drawing/2014/main" id="{00000000-0008-0000-0800-00005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45" name="Text Box 15">
          <a:extLst>
            <a:ext uri="{FF2B5EF4-FFF2-40B4-BE49-F238E27FC236}">
              <a16:creationId xmlns:a16="http://schemas.microsoft.com/office/drawing/2014/main" id="{00000000-0008-0000-0800-00005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46" name="Text Box 15">
          <a:extLst>
            <a:ext uri="{FF2B5EF4-FFF2-40B4-BE49-F238E27FC236}">
              <a16:creationId xmlns:a16="http://schemas.microsoft.com/office/drawing/2014/main" id="{00000000-0008-0000-0800-00005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47" name="Text Box 15">
          <a:extLst>
            <a:ext uri="{FF2B5EF4-FFF2-40B4-BE49-F238E27FC236}">
              <a16:creationId xmlns:a16="http://schemas.microsoft.com/office/drawing/2014/main" id="{00000000-0008-0000-0800-00005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48" name="Text Box 15">
          <a:extLst>
            <a:ext uri="{FF2B5EF4-FFF2-40B4-BE49-F238E27FC236}">
              <a16:creationId xmlns:a16="http://schemas.microsoft.com/office/drawing/2014/main" id="{00000000-0008-0000-0800-00005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49" name="Text Box 15">
          <a:extLst>
            <a:ext uri="{FF2B5EF4-FFF2-40B4-BE49-F238E27FC236}">
              <a16:creationId xmlns:a16="http://schemas.microsoft.com/office/drawing/2014/main" id="{00000000-0008-0000-0800-00005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50" name="Text Box 15">
          <a:extLst>
            <a:ext uri="{FF2B5EF4-FFF2-40B4-BE49-F238E27FC236}">
              <a16:creationId xmlns:a16="http://schemas.microsoft.com/office/drawing/2014/main" id="{00000000-0008-0000-0800-00005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51" name="Text Box 15">
          <a:extLst>
            <a:ext uri="{FF2B5EF4-FFF2-40B4-BE49-F238E27FC236}">
              <a16:creationId xmlns:a16="http://schemas.microsoft.com/office/drawing/2014/main" id="{00000000-0008-0000-0800-00005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52" name="Text Box 15">
          <a:extLst>
            <a:ext uri="{FF2B5EF4-FFF2-40B4-BE49-F238E27FC236}">
              <a16:creationId xmlns:a16="http://schemas.microsoft.com/office/drawing/2014/main" id="{00000000-0008-0000-0800-00006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53" name="Text Box 15">
          <a:extLst>
            <a:ext uri="{FF2B5EF4-FFF2-40B4-BE49-F238E27FC236}">
              <a16:creationId xmlns:a16="http://schemas.microsoft.com/office/drawing/2014/main" id="{00000000-0008-0000-0800-00006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54" name="Text Box 15">
          <a:extLst>
            <a:ext uri="{FF2B5EF4-FFF2-40B4-BE49-F238E27FC236}">
              <a16:creationId xmlns:a16="http://schemas.microsoft.com/office/drawing/2014/main" id="{00000000-0008-0000-0800-00006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55" name="Text Box 15">
          <a:extLst>
            <a:ext uri="{FF2B5EF4-FFF2-40B4-BE49-F238E27FC236}">
              <a16:creationId xmlns:a16="http://schemas.microsoft.com/office/drawing/2014/main" id="{00000000-0008-0000-0800-00006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56" name="Text Box 15">
          <a:extLst>
            <a:ext uri="{FF2B5EF4-FFF2-40B4-BE49-F238E27FC236}">
              <a16:creationId xmlns:a16="http://schemas.microsoft.com/office/drawing/2014/main" id="{00000000-0008-0000-0800-00006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57" name="Text Box 15">
          <a:extLst>
            <a:ext uri="{FF2B5EF4-FFF2-40B4-BE49-F238E27FC236}">
              <a16:creationId xmlns:a16="http://schemas.microsoft.com/office/drawing/2014/main" id="{00000000-0008-0000-0800-00006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58" name="Text Box 15">
          <a:extLst>
            <a:ext uri="{FF2B5EF4-FFF2-40B4-BE49-F238E27FC236}">
              <a16:creationId xmlns:a16="http://schemas.microsoft.com/office/drawing/2014/main" id="{00000000-0008-0000-0800-00006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59" name="Text Box 15">
          <a:extLst>
            <a:ext uri="{FF2B5EF4-FFF2-40B4-BE49-F238E27FC236}">
              <a16:creationId xmlns:a16="http://schemas.microsoft.com/office/drawing/2014/main" id="{00000000-0008-0000-0800-00006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60" name="Text Box 15">
          <a:extLst>
            <a:ext uri="{FF2B5EF4-FFF2-40B4-BE49-F238E27FC236}">
              <a16:creationId xmlns:a16="http://schemas.microsoft.com/office/drawing/2014/main" id="{00000000-0008-0000-0800-00006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61" name="Text Box 15">
          <a:extLst>
            <a:ext uri="{FF2B5EF4-FFF2-40B4-BE49-F238E27FC236}">
              <a16:creationId xmlns:a16="http://schemas.microsoft.com/office/drawing/2014/main" id="{00000000-0008-0000-0800-00006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62" name="Text Box 15">
          <a:extLst>
            <a:ext uri="{FF2B5EF4-FFF2-40B4-BE49-F238E27FC236}">
              <a16:creationId xmlns:a16="http://schemas.microsoft.com/office/drawing/2014/main" id="{00000000-0008-0000-0800-00006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63" name="Text Box 15">
          <a:extLst>
            <a:ext uri="{FF2B5EF4-FFF2-40B4-BE49-F238E27FC236}">
              <a16:creationId xmlns:a16="http://schemas.microsoft.com/office/drawing/2014/main" id="{00000000-0008-0000-0800-00006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64" name="Text Box 15">
          <a:extLst>
            <a:ext uri="{FF2B5EF4-FFF2-40B4-BE49-F238E27FC236}">
              <a16:creationId xmlns:a16="http://schemas.microsoft.com/office/drawing/2014/main" id="{00000000-0008-0000-0800-00006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65" name="Text Box 15">
          <a:extLst>
            <a:ext uri="{FF2B5EF4-FFF2-40B4-BE49-F238E27FC236}">
              <a16:creationId xmlns:a16="http://schemas.microsoft.com/office/drawing/2014/main" id="{00000000-0008-0000-0800-00006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66" name="Text Box 15">
          <a:extLst>
            <a:ext uri="{FF2B5EF4-FFF2-40B4-BE49-F238E27FC236}">
              <a16:creationId xmlns:a16="http://schemas.microsoft.com/office/drawing/2014/main" id="{00000000-0008-0000-0800-00006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67" name="Text Box 15">
          <a:extLst>
            <a:ext uri="{FF2B5EF4-FFF2-40B4-BE49-F238E27FC236}">
              <a16:creationId xmlns:a16="http://schemas.microsoft.com/office/drawing/2014/main" id="{00000000-0008-0000-0800-00006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68" name="Text Box 15">
          <a:extLst>
            <a:ext uri="{FF2B5EF4-FFF2-40B4-BE49-F238E27FC236}">
              <a16:creationId xmlns:a16="http://schemas.microsoft.com/office/drawing/2014/main" id="{00000000-0008-0000-0800-00007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69" name="Text Box 15">
          <a:extLst>
            <a:ext uri="{FF2B5EF4-FFF2-40B4-BE49-F238E27FC236}">
              <a16:creationId xmlns:a16="http://schemas.microsoft.com/office/drawing/2014/main" id="{00000000-0008-0000-0800-00007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70" name="Text Box 15">
          <a:extLst>
            <a:ext uri="{FF2B5EF4-FFF2-40B4-BE49-F238E27FC236}">
              <a16:creationId xmlns:a16="http://schemas.microsoft.com/office/drawing/2014/main" id="{00000000-0008-0000-0800-00007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71" name="Text Box 15">
          <a:extLst>
            <a:ext uri="{FF2B5EF4-FFF2-40B4-BE49-F238E27FC236}">
              <a16:creationId xmlns:a16="http://schemas.microsoft.com/office/drawing/2014/main" id="{00000000-0008-0000-0800-000073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72" name="Text Box 15">
          <a:extLst>
            <a:ext uri="{FF2B5EF4-FFF2-40B4-BE49-F238E27FC236}">
              <a16:creationId xmlns:a16="http://schemas.microsoft.com/office/drawing/2014/main" id="{00000000-0008-0000-0800-000074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73" name="Text Box 15">
          <a:extLst>
            <a:ext uri="{FF2B5EF4-FFF2-40B4-BE49-F238E27FC236}">
              <a16:creationId xmlns:a16="http://schemas.microsoft.com/office/drawing/2014/main" id="{00000000-0008-0000-0800-000075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74" name="Text Box 15">
          <a:extLst>
            <a:ext uri="{FF2B5EF4-FFF2-40B4-BE49-F238E27FC236}">
              <a16:creationId xmlns:a16="http://schemas.microsoft.com/office/drawing/2014/main" id="{00000000-0008-0000-0800-000076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75" name="Text Box 15">
          <a:extLst>
            <a:ext uri="{FF2B5EF4-FFF2-40B4-BE49-F238E27FC236}">
              <a16:creationId xmlns:a16="http://schemas.microsoft.com/office/drawing/2014/main" id="{00000000-0008-0000-0800-00007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76" name="Text Box 15">
          <a:extLst>
            <a:ext uri="{FF2B5EF4-FFF2-40B4-BE49-F238E27FC236}">
              <a16:creationId xmlns:a16="http://schemas.microsoft.com/office/drawing/2014/main" id="{00000000-0008-0000-0800-00007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77" name="Text Box 15">
          <a:extLst>
            <a:ext uri="{FF2B5EF4-FFF2-40B4-BE49-F238E27FC236}">
              <a16:creationId xmlns:a16="http://schemas.microsoft.com/office/drawing/2014/main" id="{00000000-0008-0000-0800-00007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78" name="Text Box 15">
          <a:extLst>
            <a:ext uri="{FF2B5EF4-FFF2-40B4-BE49-F238E27FC236}">
              <a16:creationId xmlns:a16="http://schemas.microsoft.com/office/drawing/2014/main" id="{00000000-0008-0000-0800-00007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79" name="Text Box 15">
          <a:extLst>
            <a:ext uri="{FF2B5EF4-FFF2-40B4-BE49-F238E27FC236}">
              <a16:creationId xmlns:a16="http://schemas.microsoft.com/office/drawing/2014/main" id="{00000000-0008-0000-0800-00007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80" name="Text Box 15">
          <a:extLst>
            <a:ext uri="{FF2B5EF4-FFF2-40B4-BE49-F238E27FC236}">
              <a16:creationId xmlns:a16="http://schemas.microsoft.com/office/drawing/2014/main" id="{00000000-0008-0000-0800-00007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81" name="Text Box 15">
          <a:extLst>
            <a:ext uri="{FF2B5EF4-FFF2-40B4-BE49-F238E27FC236}">
              <a16:creationId xmlns:a16="http://schemas.microsoft.com/office/drawing/2014/main" id="{00000000-0008-0000-0800-00007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82" name="Text Box 15">
          <a:extLst>
            <a:ext uri="{FF2B5EF4-FFF2-40B4-BE49-F238E27FC236}">
              <a16:creationId xmlns:a16="http://schemas.microsoft.com/office/drawing/2014/main" id="{00000000-0008-0000-0800-00007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83" name="Text Box 15">
          <a:extLst>
            <a:ext uri="{FF2B5EF4-FFF2-40B4-BE49-F238E27FC236}">
              <a16:creationId xmlns:a16="http://schemas.microsoft.com/office/drawing/2014/main" id="{00000000-0008-0000-0800-00007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84" name="Text Box 15">
          <a:extLst>
            <a:ext uri="{FF2B5EF4-FFF2-40B4-BE49-F238E27FC236}">
              <a16:creationId xmlns:a16="http://schemas.microsoft.com/office/drawing/2014/main" id="{00000000-0008-0000-0800-00008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85" name="Text Box 15">
          <a:extLst>
            <a:ext uri="{FF2B5EF4-FFF2-40B4-BE49-F238E27FC236}">
              <a16:creationId xmlns:a16="http://schemas.microsoft.com/office/drawing/2014/main" id="{00000000-0008-0000-0800-00008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86" name="Text Box 15">
          <a:extLst>
            <a:ext uri="{FF2B5EF4-FFF2-40B4-BE49-F238E27FC236}">
              <a16:creationId xmlns:a16="http://schemas.microsoft.com/office/drawing/2014/main" id="{00000000-0008-0000-0800-00008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87" name="Text Box 15">
          <a:extLst>
            <a:ext uri="{FF2B5EF4-FFF2-40B4-BE49-F238E27FC236}">
              <a16:creationId xmlns:a16="http://schemas.microsoft.com/office/drawing/2014/main" id="{00000000-0008-0000-0800-00008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88" name="Text Box 15">
          <a:extLst>
            <a:ext uri="{FF2B5EF4-FFF2-40B4-BE49-F238E27FC236}">
              <a16:creationId xmlns:a16="http://schemas.microsoft.com/office/drawing/2014/main" id="{00000000-0008-0000-0800-00008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89" name="Text Box 15">
          <a:extLst>
            <a:ext uri="{FF2B5EF4-FFF2-40B4-BE49-F238E27FC236}">
              <a16:creationId xmlns:a16="http://schemas.microsoft.com/office/drawing/2014/main" id="{00000000-0008-0000-0800-000085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90" name="Text Box 15">
          <a:extLst>
            <a:ext uri="{FF2B5EF4-FFF2-40B4-BE49-F238E27FC236}">
              <a16:creationId xmlns:a16="http://schemas.microsoft.com/office/drawing/2014/main" id="{00000000-0008-0000-0800-000086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91" name="Text Box 15">
          <a:extLst>
            <a:ext uri="{FF2B5EF4-FFF2-40B4-BE49-F238E27FC236}">
              <a16:creationId xmlns:a16="http://schemas.microsoft.com/office/drawing/2014/main" id="{00000000-0008-0000-0800-000087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392" name="Text Box 15">
          <a:extLst>
            <a:ext uri="{FF2B5EF4-FFF2-40B4-BE49-F238E27FC236}">
              <a16:creationId xmlns:a16="http://schemas.microsoft.com/office/drawing/2014/main" id="{00000000-0008-0000-0800-000088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93" name="Text Box 15">
          <a:extLst>
            <a:ext uri="{FF2B5EF4-FFF2-40B4-BE49-F238E27FC236}">
              <a16:creationId xmlns:a16="http://schemas.microsoft.com/office/drawing/2014/main" id="{00000000-0008-0000-0800-00008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94" name="Text Box 15">
          <a:extLst>
            <a:ext uri="{FF2B5EF4-FFF2-40B4-BE49-F238E27FC236}">
              <a16:creationId xmlns:a16="http://schemas.microsoft.com/office/drawing/2014/main" id="{00000000-0008-0000-0800-00008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95" name="Text Box 15">
          <a:extLst>
            <a:ext uri="{FF2B5EF4-FFF2-40B4-BE49-F238E27FC236}">
              <a16:creationId xmlns:a16="http://schemas.microsoft.com/office/drawing/2014/main" id="{00000000-0008-0000-0800-00008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96" name="Text Box 15">
          <a:extLst>
            <a:ext uri="{FF2B5EF4-FFF2-40B4-BE49-F238E27FC236}">
              <a16:creationId xmlns:a16="http://schemas.microsoft.com/office/drawing/2014/main" id="{00000000-0008-0000-0800-00008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97" name="Text Box 15">
          <a:extLst>
            <a:ext uri="{FF2B5EF4-FFF2-40B4-BE49-F238E27FC236}">
              <a16:creationId xmlns:a16="http://schemas.microsoft.com/office/drawing/2014/main" id="{00000000-0008-0000-0800-00008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98" name="Text Box 15">
          <a:extLst>
            <a:ext uri="{FF2B5EF4-FFF2-40B4-BE49-F238E27FC236}">
              <a16:creationId xmlns:a16="http://schemas.microsoft.com/office/drawing/2014/main" id="{00000000-0008-0000-0800-00008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399" name="Text Box 15">
          <a:extLst>
            <a:ext uri="{FF2B5EF4-FFF2-40B4-BE49-F238E27FC236}">
              <a16:creationId xmlns:a16="http://schemas.microsoft.com/office/drawing/2014/main" id="{00000000-0008-0000-0800-00008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00" name="Text Box 15">
          <a:extLst>
            <a:ext uri="{FF2B5EF4-FFF2-40B4-BE49-F238E27FC236}">
              <a16:creationId xmlns:a16="http://schemas.microsoft.com/office/drawing/2014/main" id="{00000000-0008-0000-0800-00009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01" name="Text Box 15">
          <a:extLst>
            <a:ext uri="{FF2B5EF4-FFF2-40B4-BE49-F238E27FC236}">
              <a16:creationId xmlns:a16="http://schemas.microsoft.com/office/drawing/2014/main" id="{00000000-0008-0000-0800-00009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02" name="Text Box 15">
          <a:extLst>
            <a:ext uri="{FF2B5EF4-FFF2-40B4-BE49-F238E27FC236}">
              <a16:creationId xmlns:a16="http://schemas.microsoft.com/office/drawing/2014/main" id="{00000000-0008-0000-0800-00009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03" name="Text Box 15">
          <a:extLst>
            <a:ext uri="{FF2B5EF4-FFF2-40B4-BE49-F238E27FC236}">
              <a16:creationId xmlns:a16="http://schemas.microsoft.com/office/drawing/2014/main" id="{00000000-0008-0000-0800-00009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04" name="Text Box 15">
          <a:extLst>
            <a:ext uri="{FF2B5EF4-FFF2-40B4-BE49-F238E27FC236}">
              <a16:creationId xmlns:a16="http://schemas.microsoft.com/office/drawing/2014/main" id="{00000000-0008-0000-0800-00009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05" name="Text Box 15">
          <a:extLst>
            <a:ext uri="{FF2B5EF4-FFF2-40B4-BE49-F238E27FC236}">
              <a16:creationId xmlns:a16="http://schemas.microsoft.com/office/drawing/2014/main" id="{00000000-0008-0000-0800-00009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06" name="Text Box 15">
          <a:extLst>
            <a:ext uri="{FF2B5EF4-FFF2-40B4-BE49-F238E27FC236}">
              <a16:creationId xmlns:a16="http://schemas.microsoft.com/office/drawing/2014/main" id="{00000000-0008-0000-0800-00009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07" name="Text Box 15">
          <a:extLst>
            <a:ext uri="{FF2B5EF4-FFF2-40B4-BE49-F238E27FC236}">
              <a16:creationId xmlns:a16="http://schemas.microsoft.com/office/drawing/2014/main" id="{00000000-0008-0000-0800-00009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08" name="Text Box 15">
          <a:extLst>
            <a:ext uri="{FF2B5EF4-FFF2-40B4-BE49-F238E27FC236}">
              <a16:creationId xmlns:a16="http://schemas.microsoft.com/office/drawing/2014/main" id="{00000000-0008-0000-0800-00009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09" name="Text Box 15">
          <a:extLst>
            <a:ext uri="{FF2B5EF4-FFF2-40B4-BE49-F238E27FC236}">
              <a16:creationId xmlns:a16="http://schemas.microsoft.com/office/drawing/2014/main" id="{00000000-0008-0000-0800-00009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10" name="Text Box 15">
          <a:extLst>
            <a:ext uri="{FF2B5EF4-FFF2-40B4-BE49-F238E27FC236}">
              <a16:creationId xmlns:a16="http://schemas.microsoft.com/office/drawing/2014/main" id="{00000000-0008-0000-0800-00009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11" name="Text Box 15">
          <a:extLst>
            <a:ext uri="{FF2B5EF4-FFF2-40B4-BE49-F238E27FC236}">
              <a16:creationId xmlns:a16="http://schemas.microsoft.com/office/drawing/2014/main" id="{00000000-0008-0000-0800-00009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12" name="Text Box 15">
          <a:extLst>
            <a:ext uri="{FF2B5EF4-FFF2-40B4-BE49-F238E27FC236}">
              <a16:creationId xmlns:a16="http://schemas.microsoft.com/office/drawing/2014/main" id="{00000000-0008-0000-0800-00009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13" name="Text Box 15">
          <a:extLst>
            <a:ext uri="{FF2B5EF4-FFF2-40B4-BE49-F238E27FC236}">
              <a16:creationId xmlns:a16="http://schemas.microsoft.com/office/drawing/2014/main" id="{00000000-0008-0000-0800-00009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14" name="Text Box 15">
          <a:extLst>
            <a:ext uri="{FF2B5EF4-FFF2-40B4-BE49-F238E27FC236}">
              <a16:creationId xmlns:a16="http://schemas.microsoft.com/office/drawing/2014/main" id="{00000000-0008-0000-0800-00009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15" name="Text Box 15">
          <a:extLst>
            <a:ext uri="{FF2B5EF4-FFF2-40B4-BE49-F238E27FC236}">
              <a16:creationId xmlns:a16="http://schemas.microsoft.com/office/drawing/2014/main" id="{00000000-0008-0000-0800-00009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16" name="Text Box 15">
          <a:extLst>
            <a:ext uri="{FF2B5EF4-FFF2-40B4-BE49-F238E27FC236}">
              <a16:creationId xmlns:a16="http://schemas.microsoft.com/office/drawing/2014/main" id="{00000000-0008-0000-0800-0000A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17" name="Text Box 15">
          <a:extLst>
            <a:ext uri="{FF2B5EF4-FFF2-40B4-BE49-F238E27FC236}">
              <a16:creationId xmlns:a16="http://schemas.microsoft.com/office/drawing/2014/main" id="{00000000-0008-0000-0800-0000A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18" name="Text Box 15">
          <a:extLst>
            <a:ext uri="{FF2B5EF4-FFF2-40B4-BE49-F238E27FC236}">
              <a16:creationId xmlns:a16="http://schemas.microsoft.com/office/drawing/2014/main" id="{00000000-0008-0000-0800-0000A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19" name="Text Box 15">
          <a:extLst>
            <a:ext uri="{FF2B5EF4-FFF2-40B4-BE49-F238E27FC236}">
              <a16:creationId xmlns:a16="http://schemas.microsoft.com/office/drawing/2014/main" id="{00000000-0008-0000-0800-0000A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20" name="Text Box 15">
          <a:extLst>
            <a:ext uri="{FF2B5EF4-FFF2-40B4-BE49-F238E27FC236}">
              <a16:creationId xmlns:a16="http://schemas.microsoft.com/office/drawing/2014/main" id="{00000000-0008-0000-0800-0000A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21" name="Text Box 15">
          <a:extLst>
            <a:ext uri="{FF2B5EF4-FFF2-40B4-BE49-F238E27FC236}">
              <a16:creationId xmlns:a16="http://schemas.microsoft.com/office/drawing/2014/main" id="{00000000-0008-0000-0800-0000A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22" name="Text Box 15">
          <a:extLst>
            <a:ext uri="{FF2B5EF4-FFF2-40B4-BE49-F238E27FC236}">
              <a16:creationId xmlns:a16="http://schemas.microsoft.com/office/drawing/2014/main" id="{00000000-0008-0000-0800-0000A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23" name="Text Box 15">
          <a:extLst>
            <a:ext uri="{FF2B5EF4-FFF2-40B4-BE49-F238E27FC236}">
              <a16:creationId xmlns:a16="http://schemas.microsoft.com/office/drawing/2014/main" id="{00000000-0008-0000-0800-0000A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24" name="Text Box 15">
          <a:extLst>
            <a:ext uri="{FF2B5EF4-FFF2-40B4-BE49-F238E27FC236}">
              <a16:creationId xmlns:a16="http://schemas.microsoft.com/office/drawing/2014/main" id="{00000000-0008-0000-0800-0000A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25" name="Text Box 15">
          <a:extLst>
            <a:ext uri="{FF2B5EF4-FFF2-40B4-BE49-F238E27FC236}">
              <a16:creationId xmlns:a16="http://schemas.microsoft.com/office/drawing/2014/main" id="{00000000-0008-0000-0800-0000A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26" name="Text Box 15">
          <a:extLst>
            <a:ext uri="{FF2B5EF4-FFF2-40B4-BE49-F238E27FC236}">
              <a16:creationId xmlns:a16="http://schemas.microsoft.com/office/drawing/2014/main" id="{00000000-0008-0000-0800-0000A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27" name="Text Box 15">
          <a:extLst>
            <a:ext uri="{FF2B5EF4-FFF2-40B4-BE49-F238E27FC236}">
              <a16:creationId xmlns:a16="http://schemas.microsoft.com/office/drawing/2014/main" id="{00000000-0008-0000-0800-0000A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28" name="Text Box 15">
          <a:extLst>
            <a:ext uri="{FF2B5EF4-FFF2-40B4-BE49-F238E27FC236}">
              <a16:creationId xmlns:a16="http://schemas.microsoft.com/office/drawing/2014/main" id="{00000000-0008-0000-0800-0000A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29" name="Text Box 15">
          <a:extLst>
            <a:ext uri="{FF2B5EF4-FFF2-40B4-BE49-F238E27FC236}">
              <a16:creationId xmlns:a16="http://schemas.microsoft.com/office/drawing/2014/main" id="{00000000-0008-0000-0800-0000A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30" name="Text Box 15">
          <a:extLst>
            <a:ext uri="{FF2B5EF4-FFF2-40B4-BE49-F238E27FC236}">
              <a16:creationId xmlns:a16="http://schemas.microsoft.com/office/drawing/2014/main" id="{00000000-0008-0000-0800-0000A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31" name="Text Box 15">
          <a:extLst>
            <a:ext uri="{FF2B5EF4-FFF2-40B4-BE49-F238E27FC236}">
              <a16:creationId xmlns:a16="http://schemas.microsoft.com/office/drawing/2014/main" id="{00000000-0008-0000-0800-0000A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32" name="Text Box 15">
          <a:extLst>
            <a:ext uri="{FF2B5EF4-FFF2-40B4-BE49-F238E27FC236}">
              <a16:creationId xmlns:a16="http://schemas.microsoft.com/office/drawing/2014/main" id="{00000000-0008-0000-0800-0000B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33" name="Text Box 15">
          <a:extLst>
            <a:ext uri="{FF2B5EF4-FFF2-40B4-BE49-F238E27FC236}">
              <a16:creationId xmlns:a16="http://schemas.microsoft.com/office/drawing/2014/main" id="{00000000-0008-0000-0800-0000B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34" name="Text Box 15">
          <a:extLst>
            <a:ext uri="{FF2B5EF4-FFF2-40B4-BE49-F238E27FC236}">
              <a16:creationId xmlns:a16="http://schemas.microsoft.com/office/drawing/2014/main" id="{00000000-0008-0000-0800-0000B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35" name="Text Box 15">
          <a:extLst>
            <a:ext uri="{FF2B5EF4-FFF2-40B4-BE49-F238E27FC236}">
              <a16:creationId xmlns:a16="http://schemas.microsoft.com/office/drawing/2014/main" id="{00000000-0008-0000-0800-0000B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36" name="Text Box 15">
          <a:extLst>
            <a:ext uri="{FF2B5EF4-FFF2-40B4-BE49-F238E27FC236}">
              <a16:creationId xmlns:a16="http://schemas.microsoft.com/office/drawing/2014/main" id="{00000000-0008-0000-0800-0000B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37" name="Text Box 15">
          <a:extLst>
            <a:ext uri="{FF2B5EF4-FFF2-40B4-BE49-F238E27FC236}">
              <a16:creationId xmlns:a16="http://schemas.microsoft.com/office/drawing/2014/main" id="{00000000-0008-0000-0800-0000B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38" name="Text Box 15">
          <a:extLst>
            <a:ext uri="{FF2B5EF4-FFF2-40B4-BE49-F238E27FC236}">
              <a16:creationId xmlns:a16="http://schemas.microsoft.com/office/drawing/2014/main" id="{00000000-0008-0000-0800-0000B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39" name="Text Box 15">
          <a:extLst>
            <a:ext uri="{FF2B5EF4-FFF2-40B4-BE49-F238E27FC236}">
              <a16:creationId xmlns:a16="http://schemas.microsoft.com/office/drawing/2014/main" id="{00000000-0008-0000-0800-0000B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40" name="Text Box 15">
          <a:extLst>
            <a:ext uri="{FF2B5EF4-FFF2-40B4-BE49-F238E27FC236}">
              <a16:creationId xmlns:a16="http://schemas.microsoft.com/office/drawing/2014/main" id="{00000000-0008-0000-0800-0000B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41" name="Text Box 15">
          <a:extLst>
            <a:ext uri="{FF2B5EF4-FFF2-40B4-BE49-F238E27FC236}">
              <a16:creationId xmlns:a16="http://schemas.microsoft.com/office/drawing/2014/main" id="{00000000-0008-0000-0800-0000B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42" name="Text Box 15">
          <a:extLst>
            <a:ext uri="{FF2B5EF4-FFF2-40B4-BE49-F238E27FC236}">
              <a16:creationId xmlns:a16="http://schemas.microsoft.com/office/drawing/2014/main" id="{00000000-0008-0000-0800-0000B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43" name="Text Box 15">
          <a:extLst>
            <a:ext uri="{FF2B5EF4-FFF2-40B4-BE49-F238E27FC236}">
              <a16:creationId xmlns:a16="http://schemas.microsoft.com/office/drawing/2014/main" id="{00000000-0008-0000-0800-0000B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44" name="Text Box 15">
          <a:extLst>
            <a:ext uri="{FF2B5EF4-FFF2-40B4-BE49-F238E27FC236}">
              <a16:creationId xmlns:a16="http://schemas.microsoft.com/office/drawing/2014/main" id="{00000000-0008-0000-0800-0000B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45" name="Text Box 15">
          <a:extLst>
            <a:ext uri="{FF2B5EF4-FFF2-40B4-BE49-F238E27FC236}">
              <a16:creationId xmlns:a16="http://schemas.microsoft.com/office/drawing/2014/main" id="{00000000-0008-0000-0800-0000B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46" name="Text Box 15">
          <a:extLst>
            <a:ext uri="{FF2B5EF4-FFF2-40B4-BE49-F238E27FC236}">
              <a16:creationId xmlns:a16="http://schemas.microsoft.com/office/drawing/2014/main" id="{00000000-0008-0000-0800-0000B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47" name="Text Box 15">
          <a:extLst>
            <a:ext uri="{FF2B5EF4-FFF2-40B4-BE49-F238E27FC236}">
              <a16:creationId xmlns:a16="http://schemas.microsoft.com/office/drawing/2014/main" id="{00000000-0008-0000-0800-0000B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48" name="Text Box 15">
          <a:extLst>
            <a:ext uri="{FF2B5EF4-FFF2-40B4-BE49-F238E27FC236}">
              <a16:creationId xmlns:a16="http://schemas.microsoft.com/office/drawing/2014/main" id="{00000000-0008-0000-0800-0000C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49" name="Text Box 15">
          <a:extLst>
            <a:ext uri="{FF2B5EF4-FFF2-40B4-BE49-F238E27FC236}">
              <a16:creationId xmlns:a16="http://schemas.microsoft.com/office/drawing/2014/main" id="{00000000-0008-0000-0800-0000C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50" name="Text Box 15">
          <a:extLst>
            <a:ext uri="{FF2B5EF4-FFF2-40B4-BE49-F238E27FC236}">
              <a16:creationId xmlns:a16="http://schemas.microsoft.com/office/drawing/2014/main" id="{00000000-0008-0000-0800-0000C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51" name="Text Box 15">
          <a:extLst>
            <a:ext uri="{FF2B5EF4-FFF2-40B4-BE49-F238E27FC236}">
              <a16:creationId xmlns:a16="http://schemas.microsoft.com/office/drawing/2014/main" id="{00000000-0008-0000-0800-0000C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52" name="Text Box 15">
          <a:extLst>
            <a:ext uri="{FF2B5EF4-FFF2-40B4-BE49-F238E27FC236}">
              <a16:creationId xmlns:a16="http://schemas.microsoft.com/office/drawing/2014/main" id="{00000000-0008-0000-0800-0000C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53" name="Text Box 15">
          <a:extLst>
            <a:ext uri="{FF2B5EF4-FFF2-40B4-BE49-F238E27FC236}">
              <a16:creationId xmlns:a16="http://schemas.microsoft.com/office/drawing/2014/main" id="{00000000-0008-0000-0800-0000C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54" name="Text Box 15">
          <a:extLst>
            <a:ext uri="{FF2B5EF4-FFF2-40B4-BE49-F238E27FC236}">
              <a16:creationId xmlns:a16="http://schemas.microsoft.com/office/drawing/2014/main" id="{00000000-0008-0000-0800-0000C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55" name="Text Box 15">
          <a:extLst>
            <a:ext uri="{FF2B5EF4-FFF2-40B4-BE49-F238E27FC236}">
              <a16:creationId xmlns:a16="http://schemas.microsoft.com/office/drawing/2014/main" id="{00000000-0008-0000-0800-0000C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56" name="Text Box 15">
          <a:extLst>
            <a:ext uri="{FF2B5EF4-FFF2-40B4-BE49-F238E27FC236}">
              <a16:creationId xmlns:a16="http://schemas.microsoft.com/office/drawing/2014/main" id="{00000000-0008-0000-0800-0000C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57" name="Text Box 15">
          <a:extLst>
            <a:ext uri="{FF2B5EF4-FFF2-40B4-BE49-F238E27FC236}">
              <a16:creationId xmlns:a16="http://schemas.microsoft.com/office/drawing/2014/main" id="{00000000-0008-0000-0800-0000C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58" name="Text Box 15">
          <a:extLst>
            <a:ext uri="{FF2B5EF4-FFF2-40B4-BE49-F238E27FC236}">
              <a16:creationId xmlns:a16="http://schemas.microsoft.com/office/drawing/2014/main" id="{00000000-0008-0000-0800-0000C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59" name="Text Box 15">
          <a:extLst>
            <a:ext uri="{FF2B5EF4-FFF2-40B4-BE49-F238E27FC236}">
              <a16:creationId xmlns:a16="http://schemas.microsoft.com/office/drawing/2014/main" id="{00000000-0008-0000-0800-0000C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60" name="Text Box 15">
          <a:extLst>
            <a:ext uri="{FF2B5EF4-FFF2-40B4-BE49-F238E27FC236}">
              <a16:creationId xmlns:a16="http://schemas.microsoft.com/office/drawing/2014/main" id="{00000000-0008-0000-0800-0000C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61" name="Text Box 15">
          <a:extLst>
            <a:ext uri="{FF2B5EF4-FFF2-40B4-BE49-F238E27FC236}">
              <a16:creationId xmlns:a16="http://schemas.microsoft.com/office/drawing/2014/main" id="{00000000-0008-0000-0800-0000C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62" name="Text Box 15">
          <a:extLst>
            <a:ext uri="{FF2B5EF4-FFF2-40B4-BE49-F238E27FC236}">
              <a16:creationId xmlns:a16="http://schemas.microsoft.com/office/drawing/2014/main" id="{00000000-0008-0000-0800-0000C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63" name="Text Box 15">
          <a:extLst>
            <a:ext uri="{FF2B5EF4-FFF2-40B4-BE49-F238E27FC236}">
              <a16:creationId xmlns:a16="http://schemas.microsoft.com/office/drawing/2014/main" id="{00000000-0008-0000-0800-0000C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64" name="Text Box 15">
          <a:extLst>
            <a:ext uri="{FF2B5EF4-FFF2-40B4-BE49-F238E27FC236}">
              <a16:creationId xmlns:a16="http://schemas.microsoft.com/office/drawing/2014/main" id="{00000000-0008-0000-0800-0000D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65" name="Text Box 15">
          <a:extLst>
            <a:ext uri="{FF2B5EF4-FFF2-40B4-BE49-F238E27FC236}">
              <a16:creationId xmlns:a16="http://schemas.microsoft.com/office/drawing/2014/main" id="{00000000-0008-0000-0800-0000D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66" name="Text Box 15">
          <a:extLst>
            <a:ext uri="{FF2B5EF4-FFF2-40B4-BE49-F238E27FC236}">
              <a16:creationId xmlns:a16="http://schemas.microsoft.com/office/drawing/2014/main" id="{00000000-0008-0000-0800-0000D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67" name="Text Box 15">
          <a:extLst>
            <a:ext uri="{FF2B5EF4-FFF2-40B4-BE49-F238E27FC236}">
              <a16:creationId xmlns:a16="http://schemas.microsoft.com/office/drawing/2014/main" id="{00000000-0008-0000-0800-0000D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68" name="Text Box 15">
          <a:extLst>
            <a:ext uri="{FF2B5EF4-FFF2-40B4-BE49-F238E27FC236}">
              <a16:creationId xmlns:a16="http://schemas.microsoft.com/office/drawing/2014/main" id="{00000000-0008-0000-0800-0000D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69" name="Text Box 15">
          <a:extLst>
            <a:ext uri="{FF2B5EF4-FFF2-40B4-BE49-F238E27FC236}">
              <a16:creationId xmlns:a16="http://schemas.microsoft.com/office/drawing/2014/main" id="{00000000-0008-0000-0800-0000D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70" name="Text Box 15">
          <a:extLst>
            <a:ext uri="{FF2B5EF4-FFF2-40B4-BE49-F238E27FC236}">
              <a16:creationId xmlns:a16="http://schemas.microsoft.com/office/drawing/2014/main" id="{00000000-0008-0000-0800-0000D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71" name="Text Box 15">
          <a:extLst>
            <a:ext uri="{FF2B5EF4-FFF2-40B4-BE49-F238E27FC236}">
              <a16:creationId xmlns:a16="http://schemas.microsoft.com/office/drawing/2014/main" id="{00000000-0008-0000-0800-0000D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72" name="Text Box 15">
          <a:extLst>
            <a:ext uri="{FF2B5EF4-FFF2-40B4-BE49-F238E27FC236}">
              <a16:creationId xmlns:a16="http://schemas.microsoft.com/office/drawing/2014/main" id="{00000000-0008-0000-0800-0000D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73" name="Text Box 15">
          <a:extLst>
            <a:ext uri="{FF2B5EF4-FFF2-40B4-BE49-F238E27FC236}">
              <a16:creationId xmlns:a16="http://schemas.microsoft.com/office/drawing/2014/main" id="{00000000-0008-0000-0800-0000D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74" name="Text Box 15">
          <a:extLst>
            <a:ext uri="{FF2B5EF4-FFF2-40B4-BE49-F238E27FC236}">
              <a16:creationId xmlns:a16="http://schemas.microsoft.com/office/drawing/2014/main" id="{00000000-0008-0000-0800-0000D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75" name="Text Box 15">
          <a:extLst>
            <a:ext uri="{FF2B5EF4-FFF2-40B4-BE49-F238E27FC236}">
              <a16:creationId xmlns:a16="http://schemas.microsoft.com/office/drawing/2014/main" id="{00000000-0008-0000-0800-0000D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76" name="Text Box 15">
          <a:extLst>
            <a:ext uri="{FF2B5EF4-FFF2-40B4-BE49-F238E27FC236}">
              <a16:creationId xmlns:a16="http://schemas.microsoft.com/office/drawing/2014/main" id="{00000000-0008-0000-0800-0000D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77" name="Text Box 15">
          <a:extLst>
            <a:ext uri="{FF2B5EF4-FFF2-40B4-BE49-F238E27FC236}">
              <a16:creationId xmlns:a16="http://schemas.microsoft.com/office/drawing/2014/main" id="{00000000-0008-0000-0800-0000D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78" name="Text Box 15">
          <a:extLst>
            <a:ext uri="{FF2B5EF4-FFF2-40B4-BE49-F238E27FC236}">
              <a16:creationId xmlns:a16="http://schemas.microsoft.com/office/drawing/2014/main" id="{00000000-0008-0000-0800-0000D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79" name="Text Box 15">
          <a:extLst>
            <a:ext uri="{FF2B5EF4-FFF2-40B4-BE49-F238E27FC236}">
              <a16:creationId xmlns:a16="http://schemas.microsoft.com/office/drawing/2014/main" id="{00000000-0008-0000-0800-0000D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80" name="Text Box 15">
          <a:extLst>
            <a:ext uri="{FF2B5EF4-FFF2-40B4-BE49-F238E27FC236}">
              <a16:creationId xmlns:a16="http://schemas.microsoft.com/office/drawing/2014/main" id="{00000000-0008-0000-0800-0000E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81" name="Text Box 15">
          <a:extLst>
            <a:ext uri="{FF2B5EF4-FFF2-40B4-BE49-F238E27FC236}">
              <a16:creationId xmlns:a16="http://schemas.microsoft.com/office/drawing/2014/main" id="{00000000-0008-0000-0800-0000E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82" name="Text Box 15">
          <a:extLst>
            <a:ext uri="{FF2B5EF4-FFF2-40B4-BE49-F238E27FC236}">
              <a16:creationId xmlns:a16="http://schemas.microsoft.com/office/drawing/2014/main" id="{00000000-0008-0000-0800-0000E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83" name="Text Box 15">
          <a:extLst>
            <a:ext uri="{FF2B5EF4-FFF2-40B4-BE49-F238E27FC236}">
              <a16:creationId xmlns:a16="http://schemas.microsoft.com/office/drawing/2014/main" id="{00000000-0008-0000-0800-0000E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84" name="Text Box 15">
          <a:extLst>
            <a:ext uri="{FF2B5EF4-FFF2-40B4-BE49-F238E27FC236}">
              <a16:creationId xmlns:a16="http://schemas.microsoft.com/office/drawing/2014/main" id="{00000000-0008-0000-0800-0000E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85" name="Text Box 15">
          <a:extLst>
            <a:ext uri="{FF2B5EF4-FFF2-40B4-BE49-F238E27FC236}">
              <a16:creationId xmlns:a16="http://schemas.microsoft.com/office/drawing/2014/main" id="{00000000-0008-0000-0800-0000E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86" name="Text Box 15">
          <a:extLst>
            <a:ext uri="{FF2B5EF4-FFF2-40B4-BE49-F238E27FC236}">
              <a16:creationId xmlns:a16="http://schemas.microsoft.com/office/drawing/2014/main" id="{00000000-0008-0000-0800-0000E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87" name="Text Box 15">
          <a:extLst>
            <a:ext uri="{FF2B5EF4-FFF2-40B4-BE49-F238E27FC236}">
              <a16:creationId xmlns:a16="http://schemas.microsoft.com/office/drawing/2014/main" id="{00000000-0008-0000-0800-0000E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88" name="Text Box 15">
          <a:extLst>
            <a:ext uri="{FF2B5EF4-FFF2-40B4-BE49-F238E27FC236}">
              <a16:creationId xmlns:a16="http://schemas.microsoft.com/office/drawing/2014/main" id="{00000000-0008-0000-0800-0000E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89" name="Text Box 15">
          <a:extLst>
            <a:ext uri="{FF2B5EF4-FFF2-40B4-BE49-F238E27FC236}">
              <a16:creationId xmlns:a16="http://schemas.microsoft.com/office/drawing/2014/main" id="{00000000-0008-0000-0800-0000E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90" name="Text Box 15">
          <a:extLst>
            <a:ext uri="{FF2B5EF4-FFF2-40B4-BE49-F238E27FC236}">
              <a16:creationId xmlns:a16="http://schemas.microsoft.com/office/drawing/2014/main" id="{00000000-0008-0000-0800-0000E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91" name="Text Box 15">
          <a:extLst>
            <a:ext uri="{FF2B5EF4-FFF2-40B4-BE49-F238E27FC236}">
              <a16:creationId xmlns:a16="http://schemas.microsoft.com/office/drawing/2014/main" id="{00000000-0008-0000-0800-0000E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92" name="Text Box 15">
          <a:extLst>
            <a:ext uri="{FF2B5EF4-FFF2-40B4-BE49-F238E27FC236}">
              <a16:creationId xmlns:a16="http://schemas.microsoft.com/office/drawing/2014/main" id="{00000000-0008-0000-0800-0000E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93" name="Text Box 15">
          <a:extLst>
            <a:ext uri="{FF2B5EF4-FFF2-40B4-BE49-F238E27FC236}">
              <a16:creationId xmlns:a16="http://schemas.microsoft.com/office/drawing/2014/main" id="{00000000-0008-0000-0800-0000E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94" name="Text Box 15">
          <a:extLst>
            <a:ext uri="{FF2B5EF4-FFF2-40B4-BE49-F238E27FC236}">
              <a16:creationId xmlns:a16="http://schemas.microsoft.com/office/drawing/2014/main" id="{00000000-0008-0000-0800-0000E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95" name="Text Box 15">
          <a:extLst>
            <a:ext uri="{FF2B5EF4-FFF2-40B4-BE49-F238E27FC236}">
              <a16:creationId xmlns:a16="http://schemas.microsoft.com/office/drawing/2014/main" id="{00000000-0008-0000-0800-0000E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96" name="Text Box 15">
          <a:extLst>
            <a:ext uri="{FF2B5EF4-FFF2-40B4-BE49-F238E27FC236}">
              <a16:creationId xmlns:a16="http://schemas.microsoft.com/office/drawing/2014/main" id="{00000000-0008-0000-0800-0000F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97" name="Text Box 15">
          <a:extLst>
            <a:ext uri="{FF2B5EF4-FFF2-40B4-BE49-F238E27FC236}">
              <a16:creationId xmlns:a16="http://schemas.microsoft.com/office/drawing/2014/main" id="{00000000-0008-0000-0800-0000F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498" name="Text Box 15">
          <a:extLst>
            <a:ext uri="{FF2B5EF4-FFF2-40B4-BE49-F238E27FC236}">
              <a16:creationId xmlns:a16="http://schemas.microsoft.com/office/drawing/2014/main" id="{00000000-0008-0000-0800-0000F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499" name="Text Box 15">
          <a:extLst>
            <a:ext uri="{FF2B5EF4-FFF2-40B4-BE49-F238E27FC236}">
              <a16:creationId xmlns:a16="http://schemas.microsoft.com/office/drawing/2014/main" id="{00000000-0008-0000-0800-0000F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00" name="Text Box 15">
          <a:extLst>
            <a:ext uri="{FF2B5EF4-FFF2-40B4-BE49-F238E27FC236}">
              <a16:creationId xmlns:a16="http://schemas.microsoft.com/office/drawing/2014/main" id="{00000000-0008-0000-0800-0000F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01" name="Text Box 15">
          <a:extLst>
            <a:ext uri="{FF2B5EF4-FFF2-40B4-BE49-F238E27FC236}">
              <a16:creationId xmlns:a16="http://schemas.microsoft.com/office/drawing/2014/main" id="{00000000-0008-0000-0800-0000F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02" name="Text Box 15">
          <a:extLst>
            <a:ext uri="{FF2B5EF4-FFF2-40B4-BE49-F238E27FC236}">
              <a16:creationId xmlns:a16="http://schemas.microsoft.com/office/drawing/2014/main" id="{00000000-0008-0000-0800-0000F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03" name="Text Box 15">
          <a:extLst>
            <a:ext uri="{FF2B5EF4-FFF2-40B4-BE49-F238E27FC236}">
              <a16:creationId xmlns:a16="http://schemas.microsoft.com/office/drawing/2014/main" id="{00000000-0008-0000-0800-0000F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04" name="Text Box 15">
          <a:extLst>
            <a:ext uri="{FF2B5EF4-FFF2-40B4-BE49-F238E27FC236}">
              <a16:creationId xmlns:a16="http://schemas.microsoft.com/office/drawing/2014/main" id="{00000000-0008-0000-0800-0000F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05" name="Text Box 15">
          <a:extLst>
            <a:ext uri="{FF2B5EF4-FFF2-40B4-BE49-F238E27FC236}">
              <a16:creationId xmlns:a16="http://schemas.microsoft.com/office/drawing/2014/main" id="{00000000-0008-0000-0800-0000F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06" name="Text Box 15">
          <a:extLst>
            <a:ext uri="{FF2B5EF4-FFF2-40B4-BE49-F238E27FC236}">
              <a16:creationId xmlns:a16="http://schemas.microsoft.com/office/drawing/2014/main" id="{00000000-0008-0000-0800-0000F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07" name="Text Box 15">
          <a:extLst>
            <a:ext uri="{FF2B5EF4-FFF2-40B4-BE49-F238E27FC236}">
              <a16:creationId xmlns:a16="http://schemas.microsoft.com/office/drawing/2014/main" id="{00000000-0008-0000-0800-0000F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08" name="Text Box 15">
          <a:extLst>
            <a:ext uri="{FF2B5EF4-FFF2-40B4-BE49-F238E27FC236}">
              <a16:creationId xmlns:a16="http://schemas.microsoft.com/office/drawing/2014/main" id="{00000000-0008-0000-0800-0000F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09" name="Text Box 15">
          <a:extLst>
            <a:ext uri="{FF2B5EF4-FFF2-40B4-BE49-F238E27FC236}">
              <a16:creationId xmlns:a16="http://schemas.microsoft.com/office/drawing/2014/main" id="{00000000-0008-0000-0800-0000F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10" name="Text Box 15">
          <a:extLst>
            <a:ext uri="{FF2B5EF4-FFF2-40B4-BE49-F238E27FC236}">
              <a16:creationId xmlns:a16="http://schemas.microsoft.com/office/drawing/2014/main" id="{00000000-0008-0000-0800-0000F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11" name="Text Box 15">
          <a:extLst>
            <a:ext uri="{FF2B5EF4-FFF2-40B4-BE49-F238E27FC236}">
              <a16:creationId xmlns:a16="http://schemas.microsoft.com/office/drawing/2014/main" id="{00000000-0008-0000-0800-0000F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12" name="Text Box 15">
          <a:extLst>
            <a:ext uri="{FF2B5EF4-FFF2-40B4-BE49-F238E27FC236}">
              <a16:creationId xmlns:a16="http://schemas.microsoft.com/office/drawing/2014/main" id="{00000000-0008-0000-0800-00000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13" name="Text Box 15">
          <a:extLst>
            <a:ext uri="{FF2B5EF4-FFF2-40B4-BE49-F238E27FC236}">
              <a16:creationId xmlns:a16="http://schemas.microsoft.com/office/drawing/2014/main" id="{00000000-0008-0000-0800-00000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14" name="Text Box 15">
          <a:extLst>
            <a:ext uri="{FF2B5EF4-FFF2-40B4-BE49-F238E27FC236}">
              <a16:creationId xmlns:a16="http://schemas.microsoft.com/office/drawing/2014/main" id="{00000000-0008-0000-0800-00000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15" name="Text Box 15">
          <a:extLst>
            <a:ext uri="{FF2B5EF4-FFF2-40B4-BE49-F238E27FC236}">
              <a16:creationId xmlns:a16="http://schemas.microsoft.com/office/drawing/2014/main" id="{00000000-0008-0000-0800-00000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16" name="Text Box 15">
          <a:extLst>
            <a:ext uri="{FF2B5EF4-FFF2-40B4-BE49-F238E27FC236}">
              <a16:creationId xmlns:a16="http://schemas.microsoft.com/office/drawing/2014/main" id="{00000000-0008-0000-0800-00000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17" name="Text Box 15">
          <a:extLst>
            <a:ext uri="{FF2B5EF4-FFF2-40B4-BE49-F238E27FC236}">
              <a16:creationId xmlns:a16="http://schemas.microsoft.com/office/drawing/2014/main" id="{00000000-0008-0000-0800-00000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18" name="Text Box 15">
          <a:extLst>
            <a:ext uri="{FF2B5EF4-FFF2-40B4-BE49-F238E27FC236}">
              <a16:creationId xmlns:a16="http://schemas.microsoft.com/office/drawing/2014/main" id="{00000000-0008-0000-0800-00000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19" name="Text Box 15">
          <a:extLst>
            <a:ext uri="{FF2B5EF4-FFF2-40B4-BE49-F238E27FC236}">
              <a16:creationId xmlns:a16="http://schemas.microsoft.com/office/drawing/2014/main" id="{00000000-0008-0000-0800-00000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20" name="Text Box 15">
          <a:extLst>
            <a:ext uri="{FF2B5EF4-FFF2-40B4-BE49-F238E27FC236}">
              <a16:creationId xmlns:a16="http://schemas.microsoft.com/office/drawing/2014/main" id="{00000000-0008-0000-0800-00000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21" name="Text Box 15">
          <a:extLst>
            <a:ext uri="{FF2B5EF4-FFF2-40B4-BE49-F238E27FC236}">
              <a16:creationId xmlns:a16="http://schemas.microsoft.com/office/drawing/2014/main" id="{00000000-0008-0000-0800-00000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22" name="Text Box 15">
          <a:extLst>
            <a:ext uri="{FF2B5EF4-FFF2-40B4-BE49-F238E27FC236}">
              <a16:creationId xmlns:a16="http://schemas.microsoft.com/office/drawing/2014/main" id="{00000000-0008-0000-0800-00000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23" name="Text Box 15">
          <a:extLst>
            <a:ext uri="{FF2B5EF4-FFF2-40B4-BE49-F238E27FC236}">
              <a16:creationId xmlns:a16="http://schemas.microsoft.com/office/drawing/2014/main" id="{00000000-0008-0000-0800-00000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24" name="Text Box 15">
          <a:extLst>
            <a:ext uri="{FF2B5EF4-FFF2-40B4-BE49-F238E27FC236}">
              <a16:creationId xmlns:a16="http://schemas.microsoft.com/office/drawing/2014/main" id="{00000000-0008-0000-0800-00000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25" name="Text Box 15">
          <a:extLst>
            <a:ext uri="{FF2B5EF4-FFF2-40B4-BE49-F238E27FC236}">
              <a16:creationId xmlns:a16="http://schemas.microsoft.com/office/drawing/2014/main" id="{00000000-0008-0000-0800-00000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26" name="Text Box 15">
          <a:extLst>
            <a:ext uri="{FF2B5EF4-FFF2-40B4-BE49-F238E27FC236}">
              <a16:creationId xmlns:a16="http://schemas.microsoft.com/office/drawing/2014/main" id="{00000000-0008-0000-0800-00000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27" name="Text Box 15">
          <a:extLst>
            <a:ext uri="{FF2B5EF4-FFF2-40B4-BE49-F238E27FC236}">
              <a16:creationId xmlns:a16="http://schemas.microsoft.com/office/drawing/2014/main" id="{00000000-0008-0000-0800-00000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28" name="Text Box 15">
          <a:extLst>
            <a:ext uri="{FF2B5EF4-FFF2-40B4-BE49-F238E27FC236}">
              <a16:creationId xmlns:a16="http://schemas.microsoft.com/office/drawing/2014/main" id="{00000000-0008-0000-0800-00001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29" name="Text Box 15">
          <a:extLst>
            <a:ext uri="{FF2B5EF4-FFF2-40B4-BE49-F238E27FC236}">
              <a16:creationId xmlns:a16="http://schemas.microsoft.com/office/drawing/2014/main" id="{00000000-0008-0000-0800-00001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30" name="Text Box 15">
          <a:extLst>
            <a:ext uri="{FF2B5EF4-FFF2-40B4-BE49-F238E27FC236}">
              <a16:creationId xmlns:a16="http://schemas.microsoft.com/office/drawing/2014/main" id="{00000000-0008-0000-0800-00001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31" name="Text Box 15">
          <a:extLst>
            <a:ext uri="{FF2B5EF4-FFF2-40B4-BE49-F238E27FC236}">
              <a16:creationId xmlns:a16="http://schemas.microsoft.com/office/drawing/2014/main" id="{00000000-0008-0000-0800-00001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32" name="Text Box 15">
          <a:extLst>
            <a:ext uri="{FF2B5EF4-FFF2-40B4-BE49-F238E27FC236}">
              <a16:creationId xmlns:a16="http://schemas.microsoft.com/office/drawing/2014/main" id="{00000000-0008-0000-0800-00001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33" name="Text Box 15">
          <a:extLst>
            <a:ext uri="{FF2B5EF4-FFF2-40B4-BE49-F238E27FC236}">
              <a16:creationId xmlns:a16="http://schemas.microsoft.com/office/drawing/2014/main" id="{00000000-0008-0000-0800-00001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34" name="Text Box 15">
          <a:extLst>
            <a:ext uri="{FF2B5EF4-FFF2-40B4-BE49-F238E27FC236}">
              <a16:creationId xmlns:a16="http://schemas.microsoft.com/office/drawing/2014/main" id="{00000000-0008-0000-0800-00001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35" name="Text Box 15">
          <a:extLst>
            <a:ext uri="{FF2B5EF4-FFF2-40B4-BE49-F238E27FC236}">
              <a16:creationId xmlns:a16="http://schemas.microsoft.com/office/drawing/2014/main" id="{00000000-0008-0000-0800-00001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36" name="Text Box 15">
          <a:extLst>
            <a:ext uri="{FF2B5EF4-FFF2-40B4-BE49-F238E27FC236}">
              <a16:creationId xmlns:a16="http://schemas.microsoft.com/office/drawing/2014/main" id="{00000000-0008-0000-0800-00001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37" name="Text Box 15">
          <a:extLst>
            <a:ext uri="{FF2B5EF4-FFF2-40B4-BE49-F238E27FC236}">
              <a16:creationId xmlns:a16="http://schemas.microsoft.com/office/drawing/2014/main" id="{00000000-0008-0000-0800-00001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38" name="Text Box 15">
          <a:extLst>
            <a:ext uri="{FF2B5EF4-FFF2-40B4-BE49-F238E27FC236}">
              <a16:creationId xmlns:a16="http://schemas.microsoft.com/office/drawing/2014/main" id="{00000000-0008-0000-0800-00001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39" name="Text Box 15">
          <a:extLst>
            <a:ext uri="{FF2B5EF4-FFF2-40B4-BE49-F238E27FC236}">
              <a16:creationId xmlns:a16="http://schemas.microsoft.com/office/drawing/2014/main" id="{00000000-0008-0000-0800-00001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40" name="Text Box 15">
          <a:extLst>
            <a:ext uri="{FF2B5EF4-FFF2-40B4-BE49-F238E27FC236}">
              <a16:creationId xmlns:a16="http://schemas.microsoft.com/office/drawing/2014/main" id="{00000000-0008-0000-0800-00001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41" name="Text Box 15">
          <a:extLst>
            <a:ext uri="{FF2B5EF4-FFF2-40B4-BE49-F238E27FC236}">
              <a16:creationId xmlns:a16="http://schemas.microsoft.com/office/drawing/2014/main" id="{00000000-0008-0000-0800-00001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42" name="Text Box 15">
          <a:extLst>
            <a:ext uri="{FF2B5EF4-FFF2-40B4-BE49-F238E27FC236}">
              <a16:creationId xmlns:a16="http://schemas.microsoft.com/office/drawing/2014/main" id="{00000000-0008-0000-0800-00001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43" name="Text Box 15">
          <a:extLst>
            <a:ext uri="{FF2B5EF4-FFF2-40B4-BE49-F238E27FC236}">
              <a16:creationId xmlns:a16="http://schemas.microsoft.com/office/drawing/2014/main" id="{00000000-0008-0000-0800-00001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44" name="Text Box 15">
          <a:extLst>
            <a:ext uri="{FF2B5EF4-FFF2-40B4-BE49-F238E27FC236}">
              <a16:creationId xmlns:a16="http://schemas.microsoft.com/office/drawing/2014/main" id="{00000000-0008-0000-0800-00002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45" name="Text Box 15">
          <a:extLst>
            <a:ext uri="{FF2B5EF4-FFF2-40B4-BE49-F238E27FC236}">
              <a16:creationId xmlns:a16="http://schemas.microsoft.com/office/drawing/2014/main" id="{00000000-0008-0000-0800-00002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46" name="Text Box 15">
          <a:extLst>
            <a:ext uri="{FF2B5EF4-FFF2-40B4-BE49-F238E27FC236}">
              <a16:creationId xmlns:a16="http://schemas.microsoft.com/office/drawing/2014/main" id="{00000000-0008-0000-0800-00002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47" name="Text Box 15">
          <a:extLst>
            <a:ext uri="{FF2B5EF4-FFF2-40B4-BE49-F238E27FC236}">
              <a16:creationId xmlns:a16="http://schemas.microsoft.com/office/drawing/2014/main" id="{00000000-0008-0000-0800-00002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48" name="Text Box 15">
          <a:extLst>
            <a:ext uri="{FF2B5EF4-FFF2-40B4-BE49-F238E27FC236}">
              <a16:creationId xmlns:a16="http://schemas.microsoft.com/office/drawing/2014/main" id="{00000000-0008-0000-0800-00002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49" name="Text Box 15">
          <a:extLst>
            <a:ext uri="{FF2B5EF4-FFF2-40B4-BE49-F238E27FC236}">
              <a16:creationId xmlns:a16="http://schemas.microsoft.com/office/drawing/2014/main" id="{00000000-0008-0000-0800-00002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50" name="Text Box 15">
          <a:extLst>
            <a:ext uri="{FF2B5EF4-FFF2-40B4-BE49-F238E27FC236}">
              <a16:creationId xmlns:a16="http://schemas.microsoft.com/office/drawing/2014/main" id="{00000000-0008-0000-0800-00002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51" name="Text Box 15">
          <a:extLst>
            <a:ext uri="{FF2B5EF4-FFF2-40B4-BE49-F238E27FC236}">
              <a16:creationId xmlns:a16="http://schemas.microsoft.com/office/drawing/2014/main" id="{00000000-0008-0000-0800-00002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52" name="Text Box 15">
          <a:extLst>
            <a:ext uri="{FF2B5EF4-FFF2-40B4-BE49-F238E27FC236}">
              <a16:creationId xmlns:a16="http://schemas.microsoft.com/office/drawing/2014/main" id="{00000000-0008-0000-0800-000028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53" name="Text Box 15">
          <a:extLst>
            <a:ext uri="{FF2B5EF4-FFF2-40B4-BE49-F238E27FC236}">
              <a16:creationId xmlns:a16="http://schemas.microsoft.com/office/drawing/2014/main" id="{00000000-0008-0000-0800-00002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54" name="Text Box 15">
          <a:extLst>
            <a:ext uri="{FF2B5EF4-FFF2-40B4-BE49-F238E27FC236}">
              <a16:creationId xmlns:a16="http://schemas.microsoft.com/office/drawing/2014/main" id="{00000000-0008-0000-0800-00002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55" name="Text Box 15">
          <a:extLst>
            <a:ext uri="{FF2B5EF4-FFF2-40B4-BE49-F238E27FC236}">
              <a16:creationId xmlns:a16="http://schemas.microsoft.com/office/drawing/2014/main" id="{00000000-0008-0000-0800-00002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56" name="Text Box 15">
          <a:extLst>
            <a:ext uri="{FF2B5EF4-FFF2-40B4-BE49-F238E27FC236}">
              <a16:creationId xmlns:a16="http://schemas.microsoft.com/office/drawing/2014/main" id="{00000000-0008-0000-0800-00002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57" name="Text Box 15">
          <a:extLst>
            <a:ext uri="{FF2B5EF4-FFF2-40B4-BE49-F238E27FC236}">
              <a16:creationId xmlns:a16="http://schemas.microsoft.com/office/drawing/2014/main" id="{00000000-0008-0000-0800-00002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58" name="Text Box 15">
          <a:extLst>
            <a:ext uri="{FF2B5EF4-FFF2-40B4-BE49-F238E27FC236}">
              <a16:creationId xmlns:a16="http://schemas.microsoft.com/office/drawing/2014/main" id="{00000000-0008-0000-0800-00002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59" name="Text Box 15">
          <a:extLst>
            <a:ext uri="{FF2B5EF4-FFF2-40B4-BE49-F238E27FC236}">
              <a16:creationId xmlns:a16="http://schemas.microsoft.com/office/drawing/2014/main" id="{00000000-0008-0000-0800-00002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60" name="Text Box 15">
          <a:extLst>
            <a:ext uri="{FF2B5EF4-FFF2-40B4-BE49-F238E27FC236}">
              <a16:creationId xmlns:a16="http://schemas.microsoft.com/office/drawing/2014/main" id="{00000000-0008-0000-0800-00003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61" name="Text Box 15">
          <a:extLst>
            <a:ext uri="{FF2B5EF4-FFF2-40B4-BE49-F238E27FC236}">
              <a16:creationId xmlns:a16="http://schemas.microsoft.com/office/drawing/2014/main" id="{00000000-0008-0000-0800-00003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62" name="Text Box 15">
          <a:extLst>
            <a:ext uri="{FF2B5EF4-FFF2-40B4-BE49-F238E27FC236}">
              <a16:creationId xmlns:a16="http://schemas.microsoft.com/office/drawing/2014/main" id="{00000000-0008-0000-0800-00003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63" name="Text Box 15">
          <a:extLst>
            <a:ext uri="{FF2B5EF4-FFF2-40B4-BE49-F238E27FC236}">
              <a16:creationId xmlns:a16="http://schemas.microsoft.com/office/drawing/2014/main" id="{00000000-0008-0000-0800-00003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64" name="Text Box 15">
          <a:extLst>
            <a:ext uri="{FF2B5EF4-FFF2-40B4-BE49-F238E27FC236}">
              <a16:creationId xmlns:a16="http://schemas.microsoft.com/office/drawing/2014/main" id="{00000000-0008-0000-0800-00003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65" name="Text Box 15">
          <a:extLst>
            <a:ext uri="{FF2B5EF4-FFF2-40B4-BE49-F238E27FC236}">
              <a16:creationId xmlns:a16="http://schemas.microsoft.com/office/drawing/2014/main" id="{00000000-0008-0000-0800-00003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66" name="Text Box 15">
          <a:extLst>
            <a:ext uri="{FF2B5EF4-FFF2-40B4-BE49-F238E27FC236}">
              <a16:creationId xmlns:a16="http://schemas.microsoft.com/office/drawing/2014/main" id="{00000000-0008-0000-0800-00003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67" name="Text Box 15">
          <a:extLst>
            <a:ext uri="{FF2B5EF4-FFF2-40B4-BE49-F238E27FC236}">
              <a16:creationId xmlns:a16="http://schemas.microsoft.com/office/drawing/2014/main" id="{00000000-0008-0000-0800-00003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68" name="Text Box 15">
          <a:extLst>
            <a:ext uri="{FF2B5EF4-FFF2-40B4-BE49-F238E27FC236}">
              <a16:creationId xmlns:a16="http://schemas.microsoft.com/office/drawing/2014/main" id="{00000000-0008-0000-0800-00003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69" name="Text Box 15">
          <a:extLst>
            <a:ext uri="{FF2B5EF4-FFF2-40B4-BE49-F238E27FC236}">
              <a16:creationId xmlns:a16="http://schemas.microsoft.com/office/drawing/2014/main" id="{00000000-0008-0000-0800-000039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70" name="Text Box 15">
          <a:extLst>
            <a:ext uri="{FF2B5EF4-FFF2-40B4-BE49-F238E27FC236}">
              <a16:creationId xmlns:a16="http://schemas.microsoft.com/office/drawing/2014/main" id="{00000000-0008-0000-0800-00003A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71" name="Text Box 15">
          <a:extLst>
            <a:ext uri="{FF2B5EF4-FFF2-40B4-BE49-F238E27FC236}">
              <a16:creationId xmlns:a16="http://schemas.microsoft.com/office/drawing/2014/main" id="{00000000-0008-0000-0800-00003B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72" name="Text Box 15">
          <a:extLst>
            <a:ext uri="{FF2B5EF4-FFF2-40B4-BE49-F238E27FC236}">
              <a16:creationId xmlns:a16="http://schemas.microsoft.com/office/drawing/2014/main" id="{00000000-0008-0000-0800-00003C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73" name="Text Box 15">
          <a:extLst>
            <a:ext uri="{FF2B5EF4-FFF2-40B4-BE49-F238E27FC236}">
              <a16:creationId xmlns:a16="http://schemas.microsoft.com/office/drawing/2014/main" id="{00000000-0008-0000-0800-00003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74" name="Text Box 15">
          <a:extLst>
            <a:ext uri="{FF2B5EF4-FFF2-40B4-BE49-F238E27FC236}">
              <a16:creationId xmlns:a16="http://schemas.microsoft.com/office/drawing/2014/main" id="{00000000-0008-0000-0800-00003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75" name="Text Box 15">
          <a:extLst>
            <a:ext uri="{FF2B5EF4-FFF2-40B4-BE49-F238E27FC236}">
              <a16:creationId xmlns:a16="http://schemas.microsoft.com/office/drawing/2014/main" id="{00000000-0008-0000-0800-00003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76" name="Text Box 15">
          <a:extLst>
            <a:ext uri="{FF2B5EF4-FFF2-40B4-BE49-F238E27FC236}">
              <a16:creationId xmlns:a16="http://schemas.microsoft.com/office/drawing/2014/main" id="{00000000-0008-0000-0800-00004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77" name="Text Box 15">
          <a:extLst>
            <a:ext uri="{FF2B5EF4-FFF2-40B4-BE49-F238E27FC236}">
              <a16:creationId xmlns:a16="http://schemas.microsoft.com/office/drawing/2014/main" id="{00000000-0008-0000-0800-00004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78" name="Text Box 15">
          <a:extLst>
            <a:ext uri="{FF2B5EF4-FFF2-40B4-BE49-F238E27FC236}">
              <a16:creationId xmlns:a16="http://schemas.microsoft.com/office/drawing/2014/main" id="{00000000-0008-0000-0800-00004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79" name="Text Box 15">
          <a:extLst>
            <a:ext uri="{FF2B5EF4-FFF2-40B4-BE49-F238E27FC236}">
              <a16:creationId xmlns:a16="http://schemas.microsoft.com/office/drawing/2014/main" id="{00000000-0008-0000-0800-00004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80" name="Text Box 15">
          <a:extLst>
            <a:ext uri="{FF2B5EF4-FFF2-40B4-BE49-F238E27FC236}">
              <a16:creationId xmlns:a16="http://schemas.microsoft.com/office/drawing/2014/main" id="{00000000-0008-0000-0800-00004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81" name="Text Box 15">
          <a:extLst>
            <a:ext uri="{FF2B5EF4-FFF2-40B4-BE49-F238E27FC236}">
              <a16:creationId xmlns:a16="http://schemas.microsoft.com/office/drawing/2014/main" id="{00000000-0008-0000-0800-00004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82" name="Text Box 15">
          <a:extLst>
            <a:ext uri="{FF2B5EF4-FFF2-40B4-BE49-F238E27FC236}">
              <a16:creationId xmlns:a16="http://schemas.microsoft.com/office/drawing/2014/main" id="{00000000-0008-0000-0800-00004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83" name="Text Box 15">
          <a:extLst>
            <a:ext uri="{FF2B5EF4-FFF2-40B4-BE49-F238E27FC236}">
              <a16:creationId xmlns:a16="http://schemas.microsoft.com/office/drawing/2014/main" id="{00000000-0008-0000-0800-00004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84" name="Text Box 15">
          <a:extLst>
            <a:ext uri="{FF2B5EF4-FFF2-40B4-BE49-F238E27FC236}">
              <a16:creationId xmlns:a16="http://schemas.microsoft.com/office/drawing/2014/main" id="{00000000-0008-0000-0800-00004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85" name="Text Box 15">
          <a:extLst>
            <a:ext uri="{FF2B5EF4-FFF2-40B4-BE49-F238E27FC236}">
              <a16:creationId xmlns:a16="http://schemas.microsoft.com/office/drawing/2014/main" id="{00000000-0008-0000-0800-00004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86" name="Text Box 15">
          <a:extLst>
            <a:ext uri="{FF2B5EF4-FFF2-40B4-BE49-F238E27FC236}">
              <a16:creationId xmlns:a16="http://schemas.microsoft.com/office/drawing/2014/main" id="{00000000-0008-0000-0800-00004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87" name="Text Box 15">
          <a:extLst>
            <a:ext uri="{FF2B5EF4-FFF2-40B4-BE49-F238E27FC236}">
              <a16:creationId xmlns:a16="http://schemas.microsoft.com/office/drawing/2014/main" id="{00000000-0008-0000-0800-00004B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88" name="Text Box 15">
          <a:extLst>
            <a:ext uri="{FF2B5EF4-FFF2-40B4-BE49-F238E27FC236}">
              <a16:creationId xmlns:a16="http://schemas.microsoft.com/office/drawing/2014/main" id="{00000000-0008-0000-0800-00004C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89" name="Text Box 15">
          <a:extLst>
            <a:ext uri="{FF2B5EF4-FFF2-40B4-BE49-F238E27FC236}">
              <a16:creationId xmlns:a16="http://schemas.microsoft.com/office/drawing/2014/main" id="{00000000-0008-0000-0800-00004D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90" name="Text Box 15">
          <a:extLst>
            <a:ext uri="{FF2B5EF4-FFF2-40B4-BE49-F238E27FC236}">
              <a16:creationId xmlns:a16="http://schemas.microsoft.com/office/drawing/2014/main" id="{00000000-0008-0000-0800-00004E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91" name="Text Box 15">
          <a:extLst>
            <a:ext uri="{FF2B5EF4-FFF2-40B4-BE49-F238E27FC236}">
              <a16:creationId xmlns:a16="http://schemas.microsoft.com/office/drawing/2014/main" id="{00000000-0008-0000-0800-00004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92" name="Text Box 15">
          <a:extLst>
            <a:ext uri="{FF2B5EF4-FFF2-40B4-BE49-F238E27FC236}">
              <a16:creationId xmlns:a16="http://schemas.microsoft.com/office/drawing/2014/main" id="{00000000-0008-0000-0800-00005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93" name="Text Box 15">
          <a:extLst>
            <a:ext uri="{FF2B5EF4-FFF2-40B4-BE49-F238E27FC236}">
              <a16:creationId xmlns:a16="http://schemas.microsoft.com/office/drawing/2014/main" id="{00000000-0008-0000-0800-00005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94" name="Text Box 15">
          <a:extLst>
            <a:ext uri="{FF2B5EF4-FFF2-40B4-BE49-F238E27FC236}">
              <a16:creationId xmlns:a16="http://schemas.microsoft.com/office/drawing/2014/main" id="{00000000-0008-0000-0800-00005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95" name="Text Box 15">
          <a:extLst>
            <a:ext uri="{FF2B5EF4-FFF2-40B4-BE49-F238E27FC236}">
              <a16:creationId xmlns:a16="http://schemas.microsoft.com/office/drawing/2014/main" id="{00000000-0008-0000-0800-00005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96" name="Text Box 15">
          <a:extLst>
            <a:ext uri="{FF2B5EF4-FFF2-40B4-BE49-F238E27FC236}">
              <a16:creationId xmlns:a16="http://schemas.microsoft.com/office/drawing/2014/main" id="{00000000-0008-0000-0800-00005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597" name="Text Box 15">
          <a:extLst>
            <a:ext uri="{FF2B5EF4-FFF2-40B4-BE49-F238E27FC236}">
              <a16:creationId xmlns:a16="http://schemas.microsoft.com/office/drawing/2014/main" id="{00000000-0008-0000-0800-00005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98" name="Text Box 15">
          <a:extLst>
            <a:ext uri="{FF2B5EF4-FFF2-40B4-BE49-F238E27FC236}">
              <a16:creationId xmlns:a16="http://schemas.microsoft.com/office/drawing/2014/main" id="{00000000-0008-0000-0800-00005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599" name="Text Box 15">
          <a:extLst>
            <a:ext uri="{FF2B5EF4-FFF2-40B4-BE49-F238E27FC236}">
              <a16:creationId xmlns:a16="http://schemas.microsoft.com/office/drawing/2014/main" id="{00000000-0008-0000-0800-00005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00" name="Text Box 15">
          <a:extLst>
            <a:ext uri="{FF2B5EF4-FFF2-40B4-BE49-F238E27FC236}">
              <a16:creationId xmlns:a16="http://schemas.microsoft.com/office/drawing/2014/main" id="{00000000-0008-0000-0800-00005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01" name="Text Box 15">
          <a:extLst>
            <a:ext uri="{FF2B5EF4-FFF2-40B4-BE49-F238E27FC236}">
              <a16:creationId xmlns:a16="http://schemas.microsoft.com/office/drawing/2014/main" id="{00000000-0008-0000-0800-00005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02" name="Text Box 15">
          <a:extLst>
            <a:ext uri="{FF2B5EF4-FFF2-40B4-BE49-F238E27FC236}">
              <a16:creationId xmlns:a16="http://schemas.microsoft.com/office/drawing/2014/main" id="{00000000-0008-0000-0800-00005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03" name="Text Box 15">
          <a:extLst>
            <a:ext uri="{FF2B5EF4-FFF2-40B4-BE49-F238E27FC236}">
              <a16:creationId xmlns:a16="http://schemas.microsoft.com/office/drawing/2014/main" id="{00000000-0008-0000-0800-00005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04" name="Text Box 15">
          <a:extLst>
            <a:ext uri="{FF2B5EF4-FFF2-40B4-BE49-F238E27FC236}">
              <a16:creationId xmlns:a16="http://schemas.microsoft.com/office/drawing/2014/main" id="{00000000-0008-0000-0800-00005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05" name="Text Box 15">
          <a:extLst>
            <a:ext uri="{FF2B5EF4-FFF2-40B4-BE49-F238E27FC236}">
              <a16:creationId xmlns:a16="http://schemas.microsoft.com/office/drawing/2014/main" id="{00000000-0008-0000-0800-00005D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06" name="Text Box 15">
          <a:extLst>
            <a:ext uri="{FF2B5EF4-FFF2-40B4-BE49-F238E27FC236}">
              <a16:creationId xmlns:a16="http://schemas.microsoft.com/office/drawing/2014/main" id="{00000000-0008-0000-0800-00005E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07" name="Text Box 15">
          <a:extLst>
            <a:ext uri="{FF2B5EF4-FFF2-40B4-BE49-F238E27FC236}">
              <a16:creationId xmlns:a16="http://schemas.microsoft.com/office/drawing/2014/main" id="{00000000-0008-0000-0800-00005F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08" name="Text Box 15">
          <a:extLst>
            <a:ext uri="{FF2B5EF4-FFF2-40B4-BE49-F238E27FC236}">
              <a16:creationId xmlns:a16="http://schemas.microsoft.com/office/drawing/2014/main" id="{00000000-0008-0000-0800-000060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09" name="Text Box 15">
          <a:extLst>
            <a:ext uri="{FF2B5EF4-FFF2-40B4-BE49-F238E27FC236}">
              <a16:creationId xmlns:a16="http://schemas.microsoft.com/office/drawing/2014/main" id="{00000000-0008-0000-0800-00006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10" name="Text Box 15">
          <a:extLst>
            <a:ext uri="{FF2B5EF4-FFF2-40B4-BE49-F238E27FC236}">
              <a16:creationId xmlns:a16="http://schemas.microsoft.com/office/drawing/2014/main" id="{00000000-0008-0000-0800-00006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11" name="Text Box 15">
          <a:extLst>
            <a:ext uri="{FF2B5EF4-FFF2-40B4-BE49-F238E27FC236}">
              <a16:creationId xmlns:a16="http://schemas.microsoft.com/office/drawing/2014/main" id="{00000000-0008-0000-0800-00006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12" name="Text Box 15">
          <a:extLst>
            <a:ext uri="{FF2B5EF4-FFF2-40B4-BE49-F238E27FC236}">
              <a16:creationId xmlns:a16="http://schemas.microsoft.com/office/drawing/2014/main" id="{00000000-0008-0000-0800-00006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13" name="Text Box 15">
          <a:extLst>
            <a:ext uri="{FF2B5EF4-FFF2-40B4-BE49-F238E27FC236}">
              <a16:creationId xmlns:a16="http://schemas.microsoft.com/office/drawing/2014/main" id="{00000000-0008-0000-0800-00006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14" name="Text Box 15">
          <a:extLst>
            <a:ext uri="{FF2B5EF4-FFF2-40B4-BE49-F238E27FC236}">
              <a16:creationId xmlns:a16="http://schemas.microsoft.com/office/drawing/2014/main" id="{00000000-0008-0000-0800-00006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15" name="Text Box 15">
          <a:extLst>
            <a:ext uri="{FF2B5EF4-FFF2-40B4-BE49-F238E27FC236}">
              <a16:creationId xmlns:a16="http://schemas.microsoft.com/office/drawing/2014/main" id="{00000000-0008-0000-0800-00006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16" name="Text Box 15">
          <a:extLst>
            <a:ext uri="{FF2B5EF4-FFF2-40B4-BE49-F238E27FC236}">
              <a16:creationId xmlns:a16="http://schemas.microsoft.com/office/drawing/2014/main" id="{00000000-0008-0000-0800-00006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17" name="Text Box 15">
          <a:extLst>
            <a:ext uri="{FF2B5EF4-FFF2-40B4-BE49-F238E27FC236}">
              <a16:creationId xmlns:a16="http://schemas.microsoft.com/office/drawing/2014/main" id="{00000000-0008-0000-0800-00006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18" name="Text Box 15">
          <a:extLst>
            <a:ext uri="{FF2B5EF4-FFF2-40B4-BE49-F238E27FC236}">
              <a16:creationId xmlns:a16="http://schemas.microsoft.com/office/drawing/2014/main" id="{00000000-0008-0000-0800-00006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19" name="Text Box 15">
          <a:extLst>
            <a:ext uri="{FF2B5EF4-FFF2-40B4-BE49-F238E27FC236}">
              <a16:creationId xmlns:a16="http://schemas.microsoft.com/office/drawing/2014/main" id="{00000000-0008-0000-0800-00006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20" name="Text Box 15">
          <a:extLst>
            <a:ext uri="{FF2B5EF4-FFF2-40B4-BE49-F238E27FC236}">
              <a16:creationId xmlns:a16="http://schemas.microsoft.com/office/drawing/2014/main" id="{00000000-0008-0000-0800-00006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21" name="Text Box 15">
          <a:extLst>
            <a:ext uri="{FF2B5EF4-FFF2-40B4-BE49-F238E27FC236}">
              <a16:creationId xmlns:a16="http://schemas.microsoft.com/office/drawing/2014/main" id="{00000000-0008-0000-0800-00006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22" name="Text Box 15">
          <a:extLst>
            <a:ext uri="{FF2B5EF4-FFF2-40B4-BE49-F238E27FC236}">
              <a16:creationId xmlns:a16="http://schemas.microsoft.com/office/drawing/2014/main" id="{00000000-0008-0000-0800-00006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23" name="Text Box 15">
          <a:extLst>
            <a:ext uri="{FF2B5EF4-FFF2-40B4-BE49-F238E27FC236}">
              <a16:creationId xmlns:a16="http://schemas.microsoft.com/office/drawing/2014/main" id="{00000000-0008-0000-0800-00006F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24" name="Text Box 15">
          <a:extLst>
            <a:ext uri="{FF2B5EF4-FFF2-40B4-BE49-F238E27FC236}">
              <a16:creationId xmlns:a16="http://schemas.microsoft.com/office/drawing/2014/main" id="{00000000-0008-0000-0800-000070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25" name="Text Box 15">
          <a:extLst>
            <a:ext uri="{FF2B5EF4-FFF2-40B4-BE49-F238E27FC236}">
              <a16:creationId xmlns:a16="http://schemas.microsoft.com/office/drawing/2014/main" id="{00000000-0008-0000-0800-000071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26" name="Text Box 15">
          <a:extLst>
            <a:ext uri="{FF2B5EF4-FFF2-40B4-BE49-F238E27FC236}">
              <a16:creationId xmlns:a16="http://schemas.microsoft.com/office/drawing/2014/main" id="{00000000-0008-0000-0800-000072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27" name="Text Box 15">
          <a:extLst>
            <a:ext uri="{FF2B5EF4-FFF2-40B4-BE49-F238E27FC236}">
              <a16:creationId xmlns:a16="http://schemas.microsoft.com/office/drawing/2014/main" id="{00000000-0008-0000-0800-00007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28" name="Text Box 15">
          <a:extLst>
            <a:ext uri="{FF2B5EF4-FFF2-40B4-BE49-F238E27FC236}">
              <a16:creationId xmlns:a16="http://schemas.microsoft.com/office/drawing/2014/main" id="{00000000-0008-0000-0800-00007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29" name="Text Box 15">
          <a:extLst>
            <a:ext uri="{FF2B5EF4-FFF2-40B4-BE49-F238E27FC236}">
              <a16:creationId xmlns:a16="http://schemas.microsoft.com/office/drawing/2014/main" id="{00000000-0008-0000-0800-00007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30" name="Text Box 15">
          <a:extLst>
            <a:ext uri="{FF2B5EF4-FFF2-40B4-BE49-F238E27FC236}">
              <a16:creationId xmlns:a16="http://schemas.microsoft.com/office/drawing/2014/main" id="{00000000-0008-0000-0800-00007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31" name="Text Box 15">
          <a:extLst>
            <a:ext uri="{FF2B5EF4-FFF2-40B4-BE49-F238E27FC236}">
              <a16:creationId xmlns:a16="http://schemas.microsoft.com/office/drawing/2014/main" id="{00000000-0008-0000-0800-00007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32" name="Text Box 15">
          <a:extLst>
            <a:ext uri="{FF2B5EF4-FFF2-40B4-BE49-F238E27FC236}">
              <a16:creationId xmlns:a16="http://schemas.microsoft.com/office/drawing/2014/main" id="{00000000-0008-0000-0800-00007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33" name="Text Box 15">
          <a:extLst>
            <a:ext uri="{FF2B5EF4-FFF2-40B4-BE49-F238E27FC236}">
              <a16:creationId xmlns:a16="http://schemas.microsoft.com/office/drawing/2014/main" id="{00000000-0008-0000-0800-00007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34" name="Text Box 15">
          <a:extLst>
            <a:ext uri="{FF2B5EF4-FFF2-40B4-BE49-F238E27FC236}">
              <a16:creationId xmlns:a16="http://schemas.microsoft.com/office/drawing/2014/main" id="{00000000-0008-0000-0800-00007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35" name="Text Box 15">
          <a:extLst>
            <a:ext uri="{FF2B5EF4-FFF2-40B4-BE49-F238E27FC236}">
              <a16:creationId xmlns:a16="http://schemas.microsoft.com/office/drawing/2014/main" id="{00000000-0008-0000-0800-00007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36" name="Text Box 15">
          <a:extLst>
            <a:ext uri="{FF2B5EF4-FFF2-40B4-BE49-F238E27FC236}">
              <a16:creationId xmlns:a16="http://schemas.microsoft.com/office/drawing/2014/main" id="{00000000-0008-0000-0800-00007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37" name="Text Box 15">
          <a:extLst>
            <a:ext uri="{FF2B5EF4-FFF2-40B4-BE49-F238E27FC236}">
              <a16:creationId xmlns:a16="http://schemas.microsoft.com/office/drawing/2014/main" id="{00000000-0008-0000-0800-00007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38" name="Text Box 15">
          <a:extLst>
            <a:ext uri="{FF2B5EF4-FFF2-40B4-BE49-F238E27FC236}">
              <a16:creationId xmlns:a16="http://schemas.microsoft.com/office/drawing/2014/main" id="{00000000-0008-0000-0800-00007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39" name="Text Box 15">
          <a:extLst>
            <a:ext uri="{FF2B5EF4-FFF2-40B4-BE49-F238E27FC236}">
              <a16:creationId xmlns:a16="http://schemas.microsoft.com/office/drawing/2014/main" id="{00000000-0008-0000-0800-00007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40" name="Text Box 15">
          <a:extLst>
            <a:ext uri="{FF2B5EF4-FFF2-40B4-BE49-F238E27FC236}">
              <a16:creationId xmlns:a16="http://schemas.microsoft.com/office/drawing/2014/main" id="{00000000-0008-0000-0800-00008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41" name="Text Box 15">
          <a:extLst>
            <a:ext uri="{FF2B5EF4-FFF2-40B4-BE49-F238E27FC236}">
              <a16:creationId xmlns:a16="http://schemas.microsoft.com/office/drawing/2014/main" id="{00000000-0008-0000-0800-000081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42" name="Text Box 15">
          <a:extLst>
            <a:ext uri="{FF2B5EF4-FFF2-40B4-BE49-F238E27FC236}">
              <a16:creationId xmlns:a16="http://schemas.microsoft.com/office/drawing/2014/main" id="{00000000-0008-0000-0800-000082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43" name="Text Box 15">
          <a:extLst>
            <a:ext uri="{FF2B5EF4-FFF2-40B4-BE49-F238E27FC236}">
              <a16:creationId xmlns:a16="http://schemas.microsoft.com/office/drawing/2014/main" id="{00000000-0008-0000-0800-000083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44" name="Text Box 15">
          <a:extLst>
            <a:ext uri="{FF2B5EF4-FFF2-40B4-BE49-F238E27FC236}">
              <a16:creationId xmlns:a16="http://schemas.microsoft.com/office/drawing/2014/main" id="{00000000-0008-0000-0800-000084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45" name="Text Box 15">
          <a:extLst>
            <a:ext uri="{FF2B5EF4-FFF2-40B4-BE49-F238E27FC236}">
              <a16:creationId xmlns:a16="http://schemas.microsoft.com/office/drawing/2014/main" id="{00000000-0008-0000-0800-00008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46" name="Text Box 15">
          <a:extLst>
            <a:ext uri="{FF2B5EF4-FFF2-40B4-BE49-F238E27FC236}">
              <a16:creationId xmlns:a16="http://schemas.microsoft.com/office/drawing/2014/main" id="{00000000-0008-0000-0800-00008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47" name="Text Box 15">
          <a:extLst>
            <a:ext uri="{FF2B5EF4-FFF2-40B4-BE49-F238E27FC236}">
              <a16:creationId xmlns:a16="http://schemas.microsoft.com/office/drawing/2014/main" id="{00000000-0008-0000-0800-00008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48" name="Text Box 15">
          <a:extLst>
            <a:ext uri="{FF2B5EF4-FFF2-40B4-BE49-F238E27FC236}">
              <a16:creationId xmlns:a16="http://schemas.microsoft.com/office/drawing/2014/main" id="{00000000-0008-0000-0800-00008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49" name="Text Box 15">
          <a:extLst>
            <a:ext uri="{FF2B5EF4-FFF2-40B4-BE49-F238E27FC236}">
              <a16:creationId xmlns:a16="http://schemas.microsoft.com/office/drawing/2014/main" id="{00000000-0008-0000-0800-00008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50" name="Text Box 15">
          <a:extLst>
            <a:ext uri="{FF2B5EF4-FFF2-40B4-BE49-F238E27FC236}">
              <a16:creationId xmlns:a16="http://schemas.microsoft.com/office/drawing/2014/main" id="{00000000-0008-0000-0800-00008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51" name="Text Box 15">
          <a:extLst>
            <a:ext uri="{FF2B5EF4-FFF2-40B4-BE49-F238E27FC236}">
              <a16:creationId xmlns:a16="http://schemas.microsoft.com/office/drawing/2014/main" id="{00000000-0008-0000-0800-00008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52" name="Text Box 15">
          <a:extLst>
            <a:ext uri="{FF2B5EF4-FFF2-40B4-BE49-F238E27FC236}">
              <a16:creationId xmlns:a16="http://schemas.microsoft.com/office/drawing/2014/main" id="{00000000-0008-0000-0800-00008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53" name="Text Box 15">
          <a:extLst>
            <a:ext uri="{FF2B5EF4-FFF2-40B4-BE49-F238E27FC236}">
              <a16:creationId xmlns:a16="http://schemas.microsoft.com/office/drawing/2014/main" id="{00000000-0008-0000-0800-00008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54" name="Text Box 15">
          <a:extLst>
            <a:ext uri="{FF2B5EF4-FFF2-40B4-BE49-F238E27FC236}">
              <a16:creationId xmlns:a16="http://schemas.microsoft.com/office/drawing/2014/main" id="{00000000-0008-0000-0800-00008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55" name="Text Box 15">
          <a:extLst>
            <a:ext uri="{FF2B5EF4-FFF2-40B4-BE49-F238E27FC236}">
              <a16:creationId xmlns:a16="http://schemas.microsoft.com/office/drawing/2014/main" id="{00000000-0008-0000-0800-00008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56" name="Text Box 15">
          <a:extLst>
            <a:ext uri="{FF2B5EF4-FFF2-40B4-BE49-F238E27FC236}">
              <a16:creationId xmlns:a16="http://schemas.microsoft.com/office/drawing/2014/main" id="{00000000-0008-0000-0800-00009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57" name="Text Box 15">
          <a:extLst>
            <a:ext uri="{FF2B5EF4-FFF2-40B4-BE49-F238E27FC236}">
              <a16:creationId xmlns:a16="http://schemas.microsoft.com/office/drawing/2014/main" id="{00000000-0008-0000-0800-00009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58" name="Text Box 15">
          <a:extLst>
            <a:ext uri="{FF2B5EF4-FFF2-40B4-BE49-F238E27FC236}">
              <a16:creationId xmlns:a16="http://schemas.microsoft.com/office/drawing/2014/main" id="{00000000-0008-0000-0800-00009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59" name="Text Box 15">
          <a:extLst>
            <a:ext uri="{FF2B5EF4-FFF2-40B4-BE49-F238E27FC236}">
              <a16:creationId xmlns:a16="http://schemas.microsoft.com/office/drawing/2014/main" id="{00000000-0008-0000-0800-00009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60" name="Text Box 15">
          <a:extLst>
            <a:ext uri="{FF2B5EF4-FFF2-40B4-BE49-F238E27FC236}">
              <a16:creationId xmlns:a16="http://schemas.microsoft.com/office/drawing/2014/main" id="{00000000-0008-0000-0800-00009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61" name="Text Box 15">
          <a:extLst>
            <a:ext uri="{FF2B5EF4-FFF2-40B4-BE49-F238E27FC236}">
              <a16:creationId xmlns:a16="http://schemas.microsoft.com/office/drawing/2014/main" id="{00000000-0008-0000-0800-00009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62" name="Text Box 15">
          <a:extLst>
            <a:ext uri="{FF2B5EF4-FFF2-40B4-BE49-F238E27FC236}">
              <a16:creationId xmlns:a16="http://schemas.microsoft.com/office/drawing/2014/main" id="{00000000-0008-0000-0800-00009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63" name="Text Box 15">
          <a:extLst>
            <a:ext uri="{FF2B5EF4-FFF2-40B4-BE49-F238E27FC236}">
              <a16:creationId xmlns:a16="http://schemas.microsoft.com/office/drawing/2014/main" id="{00000000-0008-0000-0800-00009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64" name="Text Box 15">
          <a:extLst>
            <a:ext uri="{FF2B5EF4-FFF2-40B4-BE49-F238E27FC236}">
              <a16:creationId xmlns:a16="http://schemas.microsoft.com/office/drawing/2014/main" id="{00000000-0008-0000-0800-00009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65" name="Text Box 15">
          <a:extLst>
            <a:ext uri="{FF2B5EF4-FFF2-40B4-BE49-F238E27FC236}">
              <a16:creationId xmlns:a16="http://schemas.microsoft.com/office/drawing/2014/main" id="{00000000-0008-0000-0800-00009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66" name="Text Box 15">
          <a:extLst>
            <a:ext uri="{FF2B5EF4-FFF2-40B4-BE49-F238E27FC236}">
              <a16:creationId xmlns:a16="http://schemas.microsoft.com/office/drawing/2014/main" id="{00000000-0008-0000-0800-00009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67" name="Text Box 15">
          <a:extLst>
            <a:ext uri="{FF2B5EF4-FFF2-40B4-BE49-F238E27FC236}">
              <a16:creationId xmlns:a16="http://schemas.microsoft.com/office/drawing/2014/main" id="{00000000-0008-0000-0800-00009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68" name="Text Box 15">
          <a:extLst>
            <a:ext uri="{FF2B5EF4-FFF2-40B4-BE49-F238E27FC236}">
              <a16:creationId xmlns:a16="http://schemas.microsoft.com/office/drawing/2014/main" id="{00000000-0008-0000-0800-00009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69" name="Text Box 15">
          <a:extLst>
            <a:ext uri="{FF2B5EF4-FFF2-40B4-BE49-F238E27FC236}">
              <a16:creationId xmlns:a16="http://schemas.microsoft.com/office/drawing/2014/main" id="{00000000-0008-0000-0800-00009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70" name="Text Box 15">
          <a:extLst>
            <a:ext uri="{FF2B5EF4-FFF2-40B4-BE49-F238E27FC236}">
              <a16:creationId xmlns:a16="http://schemas.microsoft.com/office/drawing/2014/main" id="{00000000-0008-0000-0800-00009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71" name="Text Box 15">
          <a:extLst>
            <a:ext uri="{FF2B5EF4-FFF2-40B4-BE49-F238E27FC236}">
              <a16:creationId xmlns:a16="http://schemas.microsoft.com/office/drawing/2014/main" id="{00000000-0008-0000-0800-00009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72" name="Text Box 15">
          <a:extLst>
            <a:ext uri="{FF2B5EF4-FFF2-40B4-BE49-F238E27FC236}">
              <a16:creationId xmlns:a16="http://schemas.microsoft.com/office/drawing/2014/main" id="{00000000-0008-0000-0800-0000A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73" name="Text Box 15">
          <a:extLst>
            <a:ext uri="{FF2B5EF4-FFF2-40B4-BE49-F238E27FC236}">
              <a16:creationId xmlns:a16="http://schemas.microsoft.com/office/drawing/2014/main" id="{00000000-0008-0000-0800-0000A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74" name="Text Box 15">
          <a:extLst>
            <a:ext uri="{FF2B5EF4-FFF2-40B4-BE49-F238E27FC236}">
              <a16:creationId xmlns:a16="http://schemas.microsoft.com/office/drawing/2014/main" id="{00000000-0008-0000-0800-0000A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75" name="Text Box 15">
          <a:extLst>
            <a:ext uri="{FF2B5EF4-FFF2-40B4-BE49-F238E27FC236}">
              <a16:creationId xmlns:a16="http://schemas.microsoft.com/office/drawing/2014/main" id="{00000000-0008-0000-0800-0000A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76" name="Text Box 15">
          <a:extLst>
            <a:ext uri="{FF2B5EF4-FFF2-40B4-BE49-F238E27FC236}">
              <a16:creationId xmlns:a16="http://schemas.microsoft.com/office/drawing/2014/main" id="{00000000-0008-0000-0800-0000A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77" name="Text Box 15">
          <a:extLst>
            <a:ext uri="{FF2B5EF4-FFF2-40B4-BE49-F238E27FC236}">
              <a16:creationId xmlns:a16="http://schemas.microsoft.com/office/drawing/2014/main" id="{00000000-0008-0000-0800-0000A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78" name="Text Box 15">
          <a:extLst>
            <a:ext uri="{FF2B5EF4-FFF2-40B4-BE49-F238E27FC236}">
              <a16:creationId xmlns:a16="http://schemas.microsoft.com/office/drawing/2014/main" id="{00000000-0008-0000-0800-0000A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79" name="Text Box 15">
          <a:extLst>
            <a:ext uri="{FF2B5EF4-FFF2-40B4-BE49-F238E27FC236}">
              <a16:creationId xmlns:a16="http://schemas.microsoft.com/office/drawing/2014/main" id="{00000000-0008-0000-0800-0000A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80" name="Text Box 15">
          <a:extLst>
            <a:ext uri="{FF2B5EF4-FFF2-40B4-BE49-F238E27FC236}">
              <a16:creationId xmlns:a16="http://schemas.microsoft.com/office/drawing/2014/main" id="{00000000-0008-0000-0800-0000A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81" name="Text Box 15">
          <a:extLst>
            <a:ext uri="{FF2B5EF4-FFF2-40B4-BE49-F238E27FC236}">
              <a16:creationId xmlns:a16="http://schemas.microsoft.com/office/drawing/2014/main" id="{00000000-0008-0000-0800-0000A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82" name="Text Box 15">
          <a:extLst>
            <a:ext uri="{FF2B5EF4-FFF2-40B4-BE49-F238E27FC236}">
              <a16:creationId xmlns:a16="http://schemas.microsoft.com/office/drawing/2014/main" id="{00000000-0008-0000-0800-0000A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83" name="Text Box 15">
          <a:extLst>
            <a:ext uri="{FF2B5EF4-FFF2-40B4-BE49-F238E27FC236}">
              <a16:creationId xmlns:a16="http://schemas.microsoft.com/office/drawing/2014/main" id="{00000000-0008-0000-0800-0000A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84" name="Text Box 15">
          <a:extLst>
            <a:ext uri="{FF2B5EF4-FFF2-40B4-BE49-F238E27FC236}">
              <a16:creationId xmlns:a16="http://schemas.microsoft.com/office/drawing/2014/main" id="{00000000-0008-0000-0800-0000A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85" name="Text Box 15">
          <a:extLst>
            <a:ext uri="{FF2B5EF4-FFF2-40B4-BE49-F238E27FC236}">
              <a16:creationId xmlns:a16="http://schemas.microsoft.com/office/drawing/2014/main" id="{00000000-0008-0000-0800-0000A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86" name="Text Box 15">
          <a:extLst>
            <a:ext uri="{FF2B5EF4-FFF2-40B4-BE49-F238E27FC236}">
              <a16:creationId xmlns:a16="http://schemas.microsoft.com/office/drawing/2014/main" id="{00000000-0008-0000-0800-0000A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87" name="Text Box 15">
          <a:extLst>
            <a:ext uri="{FF2B5EF4-FFF2-40B4-BE49-F238E27FC236}">
              <a16:creationId xmlns:a16="http://schemas.microsoft.com/office/drawing/2014/main" id="{00000000-0008-0000-0800-0000A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88" name="Text Box 15">
          <a:extLst>
            <a:ext uri="{FF2B5EF4-FFF2-40B4-BE49-F238E27FC236}">
              <a16:creationId xmlns:a16="http://schemas.microsoft.com/office/drawing/2014/main" id="{00000000-0008-0000-0800-0000B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89" name="Text Box 15">
          <a:extLst>
            <a:ext uri="{FF2B5EF4-FFF2-40B4-BE49-F238E27FC236}">
              <a16:creationId xmlns:a16="http://schemas.microsoft.com/office/drawing/2014/main" id="{00000000-0008-0000-0800-0000B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90" name="Text Box 15">
          <a:extLst>
            <a:ext uri="{FF2B5EF4-FFF2-40B4-BE49-F238E27FC236}">
              <a16:creationId xmlns:a16="http://schemas.microsoft.com/office/drawing/2014/main" id="{00000000-0008-0000-0800-0000B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91" name="Text Box 15">
          <a:extLst>
            <a:ext uri="{FF2B5EF4-FFF2-40B4-BE49-F238E27FC236}">
              <a16:creationId xmlns:a16="http://schemas.microsoft.com/office/drawing/2014/main" id="{00000000-0008-0000-0800-0000B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92" name="Text Box 15">
          <a:extLst>
            <a:ext uri="{FF2B5EF4-FFF2-40B4-BE49-F238E27FC236}">
              <a16:creationId xmlns:a16="http://schemas.microsoft.com/office/drawing/2014/main" id="{00000000-0008-0000-0800-0000B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93" name="Text Box 15">
          <a:extLst>
            <a:ext uri="{FF2B5EF4-FFF2-40B4-BE49-F238E27FC236}">
              <a16:creationId xmlns:a16="http://schemas.microsoft.com/office/drawing/2014/main" id="{00000000-0008-0000-0800-0000B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94" name="Text Box 15">
          <a:extLst>
            <a:ext uri="{FF2B5EF4-FFF2-40B4-BE49-F238E27FC236}">
              <a16:creationId xmlns:a16="http://schemas.microsoft.com/office/drawing/2014/main" id="{00000000-0008-0000-0800-0000B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695" name="Text Box 15">
          <a:extLst>
            <a:ext uri="{FF2B5EF4-FFF2-40B4-BE49-F238E27FC236}">
              <a16:creationId xmlns:a16="http://schemas.microsoft.com/office/drawing/2014/main" id="{00000000-0008-0000-0800-0000B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97" name="Text Box 15">
          <a:extLst>
            <a:ext uri="{FF2B5EF4-FFF2-40B4-BE49-F238E27FC236}">
              <a16:creationId xmlns:a16="http://schemas.microsoft.com/office/drawing/2014/main" id="{00000000-0008-0000-0800-0000B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698" name="Text Box 15">
          <a:extLst>
            <a:ext uri="{FF2B5EF4-FFF2-40B4-BE49-F238E27FC236}">
              <a16:creationId xmlns:a16="http://schemas.microsoft.com/office/drawing/2014/main" id="{00000000-0008-0000-0800-0000B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444331"/>
    <xdr:sp macro="" textlink="">
      <xdr:nvSpPr>
        <xdr:cNvPr id="696" name="Text Box 15">
          <a:extLst>
            <a:ext uri="{FF2B5EF4-FFF2-40B4-BE49-F238E27FC236}">
              <a16:creationId xmlns:a16="http://schemas.microsoft.com/office/drawing/2014/main" id="{00000000-0008-0000-0800-0000B8020000}"/>
            </a:ext>
          </a:extLst>
        </xdr:cNvPr>
        <xdr:cNvSpPr txBox="1">
          <a:spLocks noChangeArrowheads="1"/>
        </xdr:cNvSpPr>
      </xdr:nvSpPr>
      <xdr:spPr bwMode="auto">
        <a:xfrm>
          <a:off x="8980714" y="7036254"/>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699" name="Text Box 16">
          <a:extLst>
            <a:ext uri="{FF2B5EF4-FFF2-40B4-BE49-F238E27FC236}">
              <a16:creationId xmlns:a16="http://schemas.microsoft.com/office/drawing/2014/main" id="{00000000-0008-0000-0800-0000BB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700" name="Text Box 17">
          <a:extLst>
            <a:ext uri="{FF2B5EF4-FFF2-40B4-BE49-F238E27FC236}">
              <a16:creationId xmlns:a16="http://schemas.microsoft.com/office/drawing/2014/main" id="{00000000-0008-0000-0800-0000BC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701" name="Text Box 18">
          <a:extLst>
            <a:ext uri="{FF2B5EF4-FFF2-40B4-BE49-F238E27FC236}">
              <a16:creationId xmlns:a16="http://schemas.microsoft.com/office/drawing/2014/main" id="{00000000-0008-0000-0800-0000BD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702" name="Text Box 19">
          <a:extLst>
            <a:ext uri="{FF2B5EF4-FFF2-40B4-BE49-F238E27FC236}">
              <a16:creationId xmlns:a16="http://schemas.microsoft.com/office/drawing/2014/main" id="{00000000-0008-0000-0800-0000BE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03" name="Text Box 15">
          <a:extLst>
            <a:ext uri="{FF2B5EF4-FFF2-40B4-BE49-F238E27FC236}">
              <a16:creationId xmlns:a16="http://schemas.microsoft.com/office/drawing/2014/main" id="{00000000-0008-0000-0800-0000BF020000}"/>
            </a:ext>
          </a:extLst>
        </xdr:cNvPr>
        <xdr:cNvSpPr txBox="1">
          <a:spLocks noChangeArrowheads="1"/>
        </xdr:cNvSpPr>
      </xdr:nvSpPr>
      <xdr:spPr bwMode="auto">
        <a:xfrm>
          <a:off x="8980714" y="78118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04" name="Text Box 15">
          <a:extLst>
            <a:ext uri="{FF2B5EF4-FFF2-40B4-BE49-F238E27FC236}">
              <a16:creationId xmlns:a16="http://schemas.microsoft.com/office/drawing/2014/main" id="{00000000-0008-0000-0800-0000C0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05" name="Text Box 15">
          <a:extLst>
            <a:ext uri="{FF2B5EF4-FFF2-40B4-BE49-F238E27FC236}">
              <a16:creationId xmlns:a16="http://schemas.microsoft.com/office/drawing/2014/main" id="{00000000-0008-0000-0800-0000C1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06" name="Text Box 15">
          <a:extLst>
            <a:ext uri="{FF2B5EF4-FFF2-40B4-BE49-F238E27FC236}">
              <a16:creationId xmlns:a16="http://schemas.microsoft.com/office/drawing/2014/main" id="{00000000-0008-0000-0800-0000C2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07" name="Text Box 15">
          <a:extLst>
            <a:ext uri="{FF2B5EF4-FFF2-40B4-BE49-F238E27FC236}">
              <a16:creationId xmlns:a16="http://schemas.microsoft.com/office/drawing/2014/main" id="{00000000-0008-0000-0800-0000C3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08" name="Text Box 15">
          <a:extLst>
            <a:ext uri="{FF2B5EF4-FFF2-40B4-BE49-F238E27FC236}">
              <a16:creationId xmlns:a16="http://schemas.microsoft.com/office/drawing/2014/main" id="{00000000-0008-0000-0800-0000C4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09" name="Text Box 15">
          <a:extLst>
            <a:ext uri="{FF2B5EF4-FFF2-40B4-BE49-F238E27FC236}">
              <a16:creationId xmlns:a16="http://schemas.microsoft.com/office/drawing/2014/main" id="{00000000-0008-0000-0800-0000C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10" name="Text Box 15">
          <a:extLst>
            <a:ext uri="{FF2B5EF4-FFF2-40B4-BE49-F238E27FC236}">
              <a16:creationId xmlns:a16="http://schemas.microsoft.com/office/drawing/2014/main" id="{00000000-0008-0000-0800-0000C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11" name="Text Box 15">
          <a:extLst>
            <a:ext uri="{FF2B5EF4-FFF2-40B4-BE49-F238E27FC236}">
              <a16:creationId xmlns:a16="http://schemas.microsoft.com/office/drawing/2014/main" id="{00000000-0008-0000-0800-0000C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12" name="Text Box 15">
          <a:extLst>
            <a:ext uri="{FF2B5EF4-FFF2-40B4-BE49-F238E27FC236}">
              <a16:creationId xmlns:a16="http://schemas.microsoft.com/office/drawing/2014/main" id="{00000000-0008-0000-0800-0000C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13" name="Text Box 15">
          <a:extLst>
            <a:ext uri="{FF2B5EF4-FFF2-40B4-BE49-F238E27FC236}">
              <a16:creationId xmlns:a16="http://schemas.microsoft.com/office/drawing/2014/main" id="{00000000-0008-0000-0800-0000C9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14" name="Text Box 15">
          <a:extLst>
            <a:ext uri="{FF2B5EF4-FFF2-40B4-BE49-F238E27FC236}">
              <a16:creationId xmlns:a16="http://schemas.microsoft.com/office/drawing/2014/main" id="{00000000-0008-0000-0800-0000CA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15" name="Text Box 15">
          <a:extLst>
            <a:ext uri="{FF2B5EF4-FFF2-40B4-BE49-F238E27FC236}">
              <a16:creationId xmlns:a16="http://schemas.microsoft.com/office/drawing/2014/main" id="{00000000-0008-0000-0800-0000CB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16" name="Text Box 15">
          <a:extLst>
            <a:ext uri="{FF2B5EF4-FFF2-40B4-BE49-F238E27FC236}">
              <a16:creationId xmlns:a16="http://schemas.microsoft.com/office/drawing/2014/main" id="{00000000-0008-0000-0800-0000CC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xdr:row>
      <xdr:rowOff>504825</xdr:rowOff>
    </xdr:from>
    <xdr:ext cx="95250" cy="444014"/>
    <xdr:sp macro="" textlink="">
      <xdr:nvSpPr>
        <xdr:cNvPr id="717" name="Text Box 15">
          <a:extLst>
            <a:ext uri="{FF2B5EF4-FFF2-40B4-BE49-F238E27FC236}">
              <a16:creationId xmlns:a16="http://schemas.microsoft.com/office/drawing/2014/main" id="{00000000-0008-0000-0800-0000CD020000}"/>
            </a:ext>
          </a:extLst>
        </xdr:cNvPr>
        <xdr:cNvSpPr txBox="1">
          <a:spLocks noChangeArrowheads="1"/>
        </xdr:cNvSpPr>
      </xdr:nvSpPr>
      <xdr:spPr bwMode="auto">
        <a:xfrm>
          <a:off x="8960145" y="857892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18" name="Text Box 15">
          <a:extLst>
            <a:ext uri="{FF2B5EF4-FFF2-40B4-BE49-F238E27FC236}">
              <a16:creationId xmlns:a16="http://schemas.microsoft.com/office/drawing/2014/main" id="{00000000-0008-0000-0800-0000CE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19" name="Text Box 15">
          <a:extLst>
            <a:ext uri="{FF2B5EF4-FFF2-40B4-BE49-F238E27FC236}">
              <a16:creationId xmlns:a16="http://schemas.microsoft.com/office/drawing/2014/main" id="{00000000-0008-0000-0800-0000CF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20" name="Text Box 15">
          <a:extLst>
            <a:ext uri="{FF2B5EF4-FFF2-40B4-BE49-F238E27FC236}">
              <a16:creationId xmlns:a16="http://schemas.microsoft.com/office/drawing/2014/main" id="{00000000-0008-0000-0800-0000D0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21" name="Text Box 15">
          <a:extLst>
            <a:ext uri="{FF2B5EF4-FFF2-40B4-BE49-F238E27FC236}">
              <a16:creationId xmlns:a16="http://schemas.microsoft.com/office/drawing/2014/main" id="{00000000-0008-0000-0800-0000D1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22" name="Text Box 15">
          <a:extLst>
            <a:ext uri="{FF2B5EF4-FFF2-40B4-BE49-F238E27FC236}">
              <a16:creationId xmlns:a16="http://schemas.microsoft.com/office/drawing/2014/main" id="{00000000-0008-0000-0800-0000D2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23" name="Text Box 15">
          <a:extLst>
            <a:ext uri="{FF2B5EF4-FFF2-40B4-BE49-F238E27FC236}">
              <a16:creationId xmlns:a16="http://schemas.microsoft.com/office/drawing/2014/main" id="{00000000-0008-0000-0800-0000D3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24" name="Text Box 15">
          <a:extLst>
            <a:ext uri="{FF2B5EF4-FFF2-40B4-BE49-F238E27FC236}">
              <a16:creationId xmlns:a16="http://schemas.microsoft.com/office/drawing/2014/main" id="{00000000-0008-0000-0800-0000D4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25" name="Text Box 15">
          <a:extLst>
            <a:ext uri="{FF2B5EF4-FFF2-40B4-BE49-F238E27FC236}">
              <a16:creationId xmlns:a16="http://schemas.microsoft.com/office/drawing/2014/main" id="{00000000-0008-0000-0800-0000D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26" name="Text Box 15">
          <a:extLst>
            <a:ext uri="{FF2B5EF4-FFF2-40B4-BE49-F238E27FC236}">
              <a16:creationId xmlns:a16="http://schemas.microsoft.com/office/drawing/2014/main" id="{00000000-0008-0000-0800-0000D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27" name="Text Box 15">
          <a:extLst>
            <a:ext uri="{FF2B5EF4-FFF2-40B4-BE49-F238E27FC236}">
              <a16:creationId xmlns:a16="http://schemas.microsoft.com/office/drawing/2014/main" id="{00000000-0008-0000-0800-0000D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28" name="Text Box 15">
          <a:extLst>
            <a:ext uri="{FF2B5EF4-FFF2-40B4-BE49-F238E27FC236}">
              <a16:creationId xmlns:a16="http://schemas.microsoft.com/office/drawing/2014/main" id="{00000000-0008-0000-0800-0000D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29" name="Text Box 15">
          <a:extLst>
            <a:ext uri="{FF2B5EF4-FFF2-40B4-BE49-F238E27FC236}">
              <a16:creationId xmlns:a16="http://schemas.microsoft.com/office/drawing/2014/main" id="{00000000-0008-0000-0800-0000D9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30" name="Text Box 15">
          <a:extLst>
            <a:ext uri="{FF2B5EF4-FFF2-40B4-BE49-F238E27FC236}">
              <a16:creationId xmlns:a16="http://schemas.microsoft.com/office/drawing/2014/main" id="{00000000-0008-0000-0800-0000DA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31" name="Text Box 15">
          <a:extLst>
            <a:ext uri="{FF2B5EF4-FFF2-40B4-BE49-F238E27FC236}">
              <a16:creationId xmlns:a16="http://schemas.microsoft.com/office/drawing/2014/main" id="{00000000-0008-0000-0800-0000DB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2" name="Text Box 16">
          <a:extLst>
            <a:ext uri="{FF2B5EF4-FFF2-40B4-BE49-F238E27FC236}">
              <a16:creationId xmlns:a16="http://schemas.microsoft.com/office/drawing/2014/main" id="{00000000-0008-0000-0800-0000DC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3" name="Text Box 17">
          <a:extLst>
            <a:ext uri="{FF2B5EF4-FFF2-40B4-BE49-F238E27FC236}">
              <a16:creationId xmlns:a16="http://schemas.microsoft.com/office/drawing/2014/main" id="{00000000-0008-0000-0800-0000DD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4" name="Text Box 18">
          <a:extLst>
            <a:ext uri="{FF2B5EF4-FFF2-40B4-BE49-F238E27FC236}">
              <a16:creationId xmlns:a16="http://schemas.microsoft.com/office/drawing/2014/main" id="{00000000-0008-0000-0800-0000DE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5" name="Text Box 19">
          <a:extLst>
            <a:ext uri="{FF2B5EF4-FFF2-40B4-BE49-F238E27FC236}">
              <a16:creationId xmlns:a16="http://schemas.microsoft.com/office/drawing/2014/main" id="{00000000-0008-0000-0800-0000DF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213632"/>
    <xdr:sp macro="" textlink="">
      <xdr:nvSpPr>
        <xdr:cNvPr id="736" name="Text Box 15">
          <a:extLst>
            <a:ext uri="{FF2B5EF4-FFF2-40B4-BE49-F238E27FC236}">
              <a16:creationId xmlns:a16="http://schemas.microsoft.com/office/drawing/2014/main" id="{00000000-0008-0000-0800-0000E0020000}"/>
            </a:ext>
          </a:extLst>
        </xdr:cNvPr>
        <xdr:cNvSpPr txBox="1">
          <a:spLocks noChangeArrowheads="1"/>
        </xdr:cNvSpPr>
      </xdr:nvSpPr>
      <xdr:spPr bwMode="auto">
        <a:xfrm>
          <a:off x="8960145"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737" name="Text Box 16">
          <a:extLst>
            <a:ext uri="{FF2B5EF4-FFF2-40B4-BE49-F238E27FC236}">
              <a16:creationId xmlns:a16="http://schemas.microsoft.com/office/drawing/2014/main" id="{00000000-0008-0000-0800-0000E1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738" name="Text Box 17">
          <a:extLst>
            <a:ext uri="{FF2B5EF4-FFF2-40B4-BE49-F238E27FC236}">
              <a16:creationId xmlns:a16="http://schemas.microsoft.com/office/drawing/2014/main" id="{00000000-0008-0000-0800-0000E2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739" name="Text Box 18">
          <a:extLst>
            <a:ext uri="{FF2B5EF4-FFF2-40B4-BE49-F238E27FC236}">
              <a16:creationId xmlns:a16="http://schemas.microsoft.com/office/drawing/2014/main" id="{00000000-0008-0000-0800-0000E3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740" name="Text Box 19">
          <a:extLst>
            <a:ext uri="{FF2B5EF4-FFF2-40B4-BE49-F238E27FC236}">
              <a16:creationId xmlns:a16="http://schemas.microsoft.com/office/drawing/2014/main" id="{00000000-0008-0000-0800-0000E4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41" name="Text Box 15">
          <a:extLst>
            <a:ext uri="{FF2B5EF4-FFF2-40B4-BE49-F238E27FC236}">
              <a16:creationId xmlns:a16="http://schemas.microsoft.com/office/drawing/2014/main" id="{00000000-0008-0000-0800-0000E5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42" name="Text Box 15">
          <a:extLst>
            <a:ext uri="{FF2B5EF4-FFF2-40B4-BE49-F238E27FC236}">
              <a16:creationId xmlns:a16="http://schemas.microsoft.com/office/drawing/2014/main" id="{00000000-0008-0000-0800-0000E6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43" name="Text Box 15">
          <a:extLst>
            <a:ext uri="{FF2B5EF4-FFF2-40B4-BE49-F238E27FC236}">
              <a16:creationId xmlns:a16="http://schemas.microsoft.com/office/drawing/2014/main" id="{00000000-0008-0000-0800-0000E7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444331"/>
    <xdr:sp macro="" textlink="">
      <xdr:nvSpPr>
        <xdr:cNvPr id="744" name="Text Box 15">
          <a:extLst>
            <a:ext uri="{FF2B5EF4-FFF2-40B4-BE49-F238E27FC236}">
              <a16:creationId xmlns:a16="http://schemas.microsoft.com/office/drawing/2014/main" id="{00000000-0008-0000-0800-0000E8020000}"/>
            </a:ext>
          </a:extLst>
        </xdr:cNvPr>
        <xdr:cNvSpPr txBox="1">
          <a:spLocks noChangeArrowheads="1"/>
        </xdr:cNvSpPr>
      </xdr:nvSpPr>
      <xdr:spPr bwMode="auto">
        <a:xfrm>
          <a:off x="8960145" y="935421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745" name="Text Box 16">
          <a:extLst>
            <a:ext uri="{FF2B5EF4-FFF2-40B4-BE49-F238E27FC236}">
              <a16:creationId xmlns:a16="http://schemas.microsoft.com/office/drawing/2014/main" id="{00000000-0008-0000-0800-0000E9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746" name="Text Box 17">
          <a:extLst>
            <a:ext uri="{FF2B5EF4-FFF2-40B4-BE49-F238E27FC236}">
              <a16:creationId xmlns:a16="http://schemas.microsoft.com/office/drawing/2014/main" id="{00000000-0008-0000-0800-0000EA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747" name="Text Box 18">
          <a:extLst>
            <a:ext uri="{FF2B5EF4-FFF2-40B4-BE49-F238E27FC236}">
              <a16:creationId xmlns:a16="http://schemas.microsoft.com/office/drawing/2014/main" id="{00000000-0008-0000-0800-0000EB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748" name="Text Box 19">
          <a:extLst>
            <a:ext uri="{FF2B5EF4-FFF2-40B4-BE49-F238E27FC236}">
              <a16:creationId xmlns:a16="http://schemas.microsoft.com/office/drawing/2014/main" id="{00000000-0008-0000-0800-0000EC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49" name="Text Box 15">
          <a:extLst>
            <a:ext uri="{FF2B5EF4-FFF2-40B4-BE49-F238E27FC236}">
              <a16:creationId xmlns:a16="http://schemas.microsoft.com/office/drawing/2014/main" id="{00000000-0008-0000-0800-0000ED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50" name="Text Box 15">
          <a:extLst>
            <a:ext uri="{FF2B5EF4-FFF2-40B4-BE49-F238E27FC236}">
              <a16:creationId xmlns:a16="http://schemas.microsoft.com/office/drawing/2014/main" id="{00000000-0008-0000-0800-0000EE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51" name="Text Box 15">
          <a:extLst>
            <a:ext uri="{FF2B5EF4-FFF2-40B4-BE49-F238E27FC236}">
              <a16:creationId xmlns:a16="http://schemas.microsoft.com/office/drawing/2014/main" id="{00000000-0008-0000-0800-0000EF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52" name="Text Box 15">
          <a:extLst>
            <a:ext uri="{FF2B5EF4-FFF2-40B4-BE49-F238E27FC236}">
              <a16:creationId xmlns:a16="http://schemas.microsoft.com/office/drawing/2014/main" id="{00000000-0008-0000-0800-0000F0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53" name="Text Box 15">
          <a:extLst>
            <a:ext uri="{FF2B5EF4-FFF2-40B4-BE49-F238E27FC236}">
              <a16:creationId xmlns:a16="http://schemas.microsoft.com/office/drawing/2014/main" id="{00000000-0008-0000-0800-0000F1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54" name="Text Box 15">
          <a:extLst>
            <a:ext uri="{FF2B5EF4-FFF2-40B4-BE49-F238E27FC236}">
              <a16:creationId xmlns:a16="http://schemas.microsoft.com/office/drawing/2014/main" id="{00000000-0008-0000-0800-0000F2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55" name="Text Box 15">
          <a:extLst>
            <a:ext uri="{FF2B5EF4-FFF2-40B4-BE49-F238E27FC236}">
              <a16:creationId xmlns:a16="http://schemas.microsoft.com/office/drawing/2014/main" id="{00000000-0008-0000-0800-0000F3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56" name="Text Box 15">
          <a:extLst>
            <a:ext uri="{FF2B5EF4-FFF2-40B4-BE49-F238E27FC236}">
              <a16:creationId xmlns:a16="http://schemas.microsoft.com/office/drawing/2014/main" id="{00000000-0008-0000-0800-0000F4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57" name="Text Box 15">
          <a:extLst>
            <a:ext uri="{FF2B5EF4-FFF2-40B4-BE49-F238E27FC236}">
              <a16:creationId xmlns:a16="http://schemas.microsoft.com/office/drawing/2014/main" id="{00000000-0008-0000-0800-0000F5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58" name="Text Box 15">
          <a:extLst>
            <a:ext uri="{FF2B5EF4-FFF2-40B4-BE49-F238E27FC236}">
              <a16:creationId xmlns:a16="http://schemas.microsoft.com/office/drawing/2014/main" id="{00000000-0008-0000-0800-0000F6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59" name="Text Box 15">
          <a:extLst>
            <a:ext uri="{FF2B5EF4-FFF2-40B4-BE49-F238E27FC236}">
              <a16:creationId xmlns:a16="http://schemas.microsoft.com/office/drawing/2014/main" id="{00000000-0008-0000-0800-0000F7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60" name="Text Box 15">
          <a:extLst>
            <a:ext uri="{FF2B5EF4-FFF2-40B4-BE49-F238E27FC236}">
              <a16:creationId xmlns:a16="http://schemas.microsoft.com/office/drawing/2014/main" id="{00000000-0008-0000-0800-0000F8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61" name="Text Box 15">
          <a:extLst>
            <a:ext uri="{FF2B5EF4-FFF2-40B4-BE49-F238E27FC236}">
              <a16:creationId xmlns:a16="http://schemas.microsoft.com/office/drawing/2014/main" id="{00000000-0008-0000-0800-0000F9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62" name="Text Box 15">
          <a:extLst>
            <a:ext uri="{FF2B5EF4-FFF2-40B4-BE49-F238E27FC236}">
              <a16:creationId xmlns:a16="http://schemas.microsoft.com/office/drawing/2014/main" id="{00000000-0008-0000-0800-0000FA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64" name="Text Box 15">
          <a:extLst>
            <a:ext uri="{FF2B5EF4-FFF2-40B4-BE49-F238E27FC236}">
              <a16:creationId xmlns:a16="http://schemas.microsoft.com/office/drawing/2014/main" id="{00000000-0008-0000-0800-0000FC02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65" name="Text Box 15">
          <a:extLst>
            <a:ext uri="{FF2B5EF4-FFF2-40B4-BE49-F238E27FC236}">
              <a16:creationId xmlns:a16="http://schemas.microsoft.com/office/drawing/2014/main" id="{00000000-0008-0000-0800-0000FD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66" name="Text Box 15">
          <a:extLst>
            <a:ext uri="{FF2B5EF4-FFF2-40B4-BE49-F238E27FC236}">
              <a16:creationId xmlns:a16="http://schemas.microsoft.com/office/drawing/2014/main" id="{00000000-0008-0000-0800-0000FE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67" name="Text Box 15">
          <a:extLst>
            <a:ext uri="{FF2B5EF4-FFF2-40B4-BE49-F238E27FC236}">
              <a16:creationId xmlns:a16="http://schemas.microsoft.com/office/drawing/2014/main" id="{00000000-0008-0000-0800-0000FF02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68" name="Text Box 15">
          <a:extLst>
            <a:ext uri="{FF2B5EF4-FFF2-40B4-BE49-F238E27FC236}">
              <a16:creationId xmlns:a16="http://schemas.microsoft.com/office/drawing/2014/main" id="{00000000-0008-0000-0800-00000003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69" name="Text Box 15">
          <a:extLst>
            <a:ext uri="{FF2B5EF4-FFF2-40B4-BE49-F238E27FC236}">
              <a16:creationId xmlns:a16="http://schemas.microsoft.com/office/drawing/2014/main" id="{00000000-0008-0000-0800-000001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70" name="Text Box 15">
          <a:extLst>
            <a:ext uri="{FF2B5EF4-FFF2-40B4-BE49-F238E27FC236}">
              <a16:creationId xmlns:a16="http://schemas.microsoft.com/office/drawing/2014/main" id="{00000000-0008-0000-0800-000002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71" name="Text Box 15">
          <a:extLst>
            <a:ext uri="{FF2B5EF4-FFF2-40B4-BE49-F238E27FC236}">
              <a16:creationId xmlns:a16="http://schemas.microsoft.com/office/drawing/2014/main" id="{00000000-0008-0000-0800-000003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72" name="Text Box 15">
          <a:extLst>
            <a:ext uri="{FF2B5EF4-FFF2-40B4-BE49-F238E27FC236}">
              <a16:creationId xmlns:a16="http://schemas.microsoft.com/office/drawing/2014/main" id="{00000000-0008-0000-0800-000004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73" name="Text Box 15">
          <a:extLst>
            <a:ext uri="{FF2B5EF4-FFF2-40B4-BE49-F238E27FC236}">
              <a16:creationId xmlns:a16="http://schemas.microsoft.com/office/drawing/2014/main" id="{00000000-0008-0000-0800-000005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74" name="Text Box 15">
          <a:extLst>
            <a:ext uri="{FF2B5EF4-FFF2-40B4-BE49-F238E27FC236}">
              <a16:creationId xmlns:a16="http://schemas.microsoft.com/office/drawing/2014/main" id="{00000000-0008-0000-0800-000006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75" name="Text Box 15">
          <a:extLst>
            <a:ext uri="{FF2B5EF4-FFF2-40B4-BE49-F238E27FC236}">
              <a16:creationId xmlns:a16="http://schemas.microsoft.com/office/drawing/2014/main" id="{00000000-0008-0000-0800-000007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76" name="Text Box 15">
          <a:extLst>
            <a:ext uri="{FF2B5EF4-FFF2-40B4-BE49-F238E27FC236}">
              <a16:creationId xmlns:a16="http://schemas.microsoft.com/office/drawing/2014/main" id="{00000000-0008-0000-0800-000008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77" name="Text Box 15">
          <a:extLst>
            <a:ext uri="{FF2B5EF4-FFF2-40B4-BE49-F238E27FC236}">
              <a16:creationId xmlns:a16="http://schemas.microsoft.com/office/drawing/2014/main" id="{00000000-0008-0000-0800-000009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8" name="Text Box 16">
          <a:extLst>
            <a:ext uri="{FF2B5EF4-FFF2-40B4-BE49-F238E27FC236}">
              <a16:creationId xmlns:a16="http://schemas.microsoft.com/office/drawing/2014/main" id="{00000000-0008-0000-0800-00000A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9" name="Text Box 17">
          <a:extLst>
            <a:ext uri="{FF2B5EF4-FFF2-40B4-BE49-F238E27FC236}">
              <a16:creationId xmlns:a16="http://schemas.microsoft.com/office/drawing/2014/main" id="{00000000-0008-0000-0800-00000B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xdr:row>
      <xdr:rowOff>15875</xdr:rowOff>
    </xdr:from>
    <xdr:ext cx="95250" cy="171450"/>
    <xdr:sp macro="" textlink="">
      <xdr:nvSpPr>
        <xdr:cNvPr id="780" name="Text Box 18">
          <a:extLst>
            <a:ext uri="{FF2B5EF4-FFF2-40B4-BE49-F238E27FC236}">
              <a16:creationId xmlns:a16="http://schemas.microsoft.com/office/drawing/2014/main" id="{00000000-0008-0000-0800-00000C030000}"/>
            </a:ext>
          </a:extLst>
        </xdr:cNvPr>
        <xdr:cNvSpPr txBox="1">
          <a:spLocks noChangeArrowheads="1"/>
        </xdr:cNvSpPr>
      </xdr:nvSpPr>
      <xdr:spPr bwMode="auto">
        <a:xfrm>
          <a:off x="12482512" y="377031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213632"/>
    <xdr:sp macro="" textlink="">
      <xdr:nvSpPr>
        <xdr:cNvPr id="782" name="Text Box 15">
          <a:extLst>
            <a:ext uri="{FF2B5EF4-FFF2-40B4-BE49-F238E27FC236}">
              <a16:creationId xmlns:a16="http://schemas.microsoft.com/office/drawing/2014/main" id="{00000000-0008-0000-0800-00000E030000}"/>
            </a:ext>
          </a:extLst>
        </xdr:cNvPr>
        <xdr:cNvSpPr txBox="1">
          <a:spLocks noChangeArrowheads="1"/>
        </xdr:cNvSpPr>
      </xdr:nvSpPr>
      <xdr:spPr bwMode="auto">
        <a:xfrm>
          <a:off x="12826188"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783" name="Text Box 16">
          <a:extLst>
            <a:ext uri="{FF2B5EF4-FFF2-40B4-BE49-F238E27FC236}">
              <a16:creationId xmlns:a16="http://schemas.microsoft.com/office/drawing/2014/main" id="{00000000-0008-0000-0800-00000F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784" name="Text Box 17">
          <a:extLst>
            <a:ext uri="{FF2B5EF4-FFF2-40B4-BE49-F238E27FC236}">
              <a16:creationId xmlns:a16="http://schemas.microsoft.com/office/drawing/2014/main" id="{00000000-0008-0000-0800-000010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785" name="Text Box 18">
          <a:extLst>
            <a:ext uri="{FF2B5EF4-FFF2-40B4-BE49-F238E27FC236}">
              <a16:creationId xmlns:a16="http://schemas.microsoft.com/office/drawing/2014/main" id="{00000000-0008-0000-0800-000011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786" name="Text Box 19">
          <a:extLst>
            <a:ext uri="{FF2B5EF4-FFF2-40B4-BE49-F238E27FC236}">
              <a16:creationId xmlns:a16="http://schemas.microsoft.com/office/drawing/2014/main" id="{00000000-0008-0000-0800-000012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87" name="Text Box 15">
          <a:extLst>
            <a:ext uri="{FF2B5EF4-FFF2-40B4-BE49-F238E27FC236}">
              <a16:creationId xmlns:a16="http://schemas.microsoft.com/office/drawing/2014/main" id="{00000000-0008-0000-0800-00001303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88" name="Text Box 15">
          <a:extLst>
            <a:ext uri="{FF2B5EF4-FFF2-40B4-BE49-F238E27FC236}">
              <a16:creationId xmlns:a16="http://schemas.microsoft.com/office/drawing/2014/main" id="{00000000-0008-0000-0800-000014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789" name="Text Box 15">
          <a:extLst>
            <a:ext uri="{FF2B5EF4-FFF2-40B4-BE49-F238E27FC236}">
              <a16:creationId xmlns:a16="http://schemas.microsoft.com/office/drawing/2014/main" id="{00000000-0008-0000-0800-000015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92" name="Text Box 15">
          <a:extLst>
            <a:ext uri="{FF2B5EF4-FFF2-40B4-BE49-F238E27FC236}">
              <a16:creationId xmlns:a16="http://schemas.microsoft.com/office/drawing/2014/main" id="{00000000-0008-0000-0800-000018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93" name="Text Box 15">
          <a:extLst>
            <a:ext uri="{FF2B5EF4-FFF2-40B4-BE49-F238E27FC236}">
              <a16:creationId xmlns:a16="http://schemas.microsoft.com/office/drawing/2014/main" id="{00000000-0008-0000-0800-000019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94" name="Text Box 15">
          <a:extLst>
            <a:ext uri="{FF2B5EF4-FFF2-40B4-BE49-F238E27FC236}">
              <a16:creationId xmlns:a16="http://schemas.microsoft.com/office/drawing/2014/main" id="{00000000-0008-0000-0800-00001A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95" name="Text Box 15">
          <a:extLst>
            <a:ext uri="{FF2B5EF4-FFF2-40B4-BE49-F238E27FC236}">
              <a16:creationId xmlns:a16="http://schemas.microsoft.com/office/drawing/2014/main" id="{00000000-0008-0000-0800-00001B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96" name="Text Box 15">
          <a:extLst>
            <a:ext uri="{FF2B5EF4-FFF2-40B4-BE49-F238E27FC236}">
              <a16:creationId xmlns:a16="http://schemas.microsoft.com/office/drawing/2014/main" id="{00000000-0008-0000-0800-00001C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97" name="Text Box 15">
          <a:extLst>
            <a:ext uri="{FF2B5EF4-FFF2-40B4-BE49-F238E27FC236}">
              <a16:creationId xmlns:a16="http://schemas.microsoft.com/office/drawing/2014/main" id="{00000000-0008-0000-0800-00001D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98" name="Text Box 15">
          <a:extLst>
            <a:ext uri="{FF2B5EF4-FFF2-40B4-BE49-F238E27FC236}">
              <a16:creationId xmlns:a16="http://schemas.microsoft.com/office/drawing/2014/main" id="{00000000-0008-0000-0800-00001E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799" name="Text Box 15">
          <a:extLst>
            <a:ext uri="{FF2B5EF4-FFF2-40B4-BE49-F238E27FC236}">
              <a16:creationId xmlns:a16="http://schemas.microsoft.com/office/drawing/2014/main" id="{00000000-0008-0000-0800-00001F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00" name="Text Box 15">
          <a:extLst>
            <a:ext uri="{FF2B5EF4-FFF2-40B4-BE49-F238E27FC236}">
              <a16:creationId xmlns:a16="http://schemas.microsoft.com/office/drawing/2014/main" id="{00000000-0008-0000-0800-000020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01" name="Text Box 15">
          <a:extLst>
            <a:ext uri="{FF2B5EF4-FFF2-40B4-BE49-F238E27FC236}">
              <a16:creationId xmlns:a16="http://schemas.microsoft.com/office/drawing/2014/main" id="{00000000-0008-0000-0800-000021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02" name="Text Box 15">
          <a:extLst>
            <a:ext uri="{FF2B5EF4-FFF2-40B4-BE49-F238E27FC236}">
              <a16:creationId xmlns:a16="http://schemas.microsoft.com/office/drawing/2014/main" id="{00000000-0008-0000-0800-000022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03" name="Text Box 15">
          <a:extLst>
            <a:ext uri="{FF2B5EF4-FFF2-40B4-BE49-F238E27FC236}">
              <a16:creationId xmlns:a16="http://schemas.microsoft.com/office/drawing/2014/main" id="{00000000-0008-0000-0800-000023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04" name="Text Box 15">
          <a:extLst>
            <a:ext uri="{FF2B5EF4-FFF2-40B4-BE49-F238E27FC236}">
              <a16:creationId xmlns:a16="http://schemas.microsoft.com/office/drawing/2014/main" id="{00000000-0008-0000-0800-000024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05" name="Text Box 15">
          <a:extLst>
            <a:ext uri="{FF2B5EF4-FFF2-40B4-BE49-F238E27FC236}">
              <a16:creationId xmlns:a16="http://schemas.microsoft.com/office/drawing/2014/main" id="{00000000-0008-0000-0800-000025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06" name="Text Box 15">
          <a:extLst>
            <a:ext uri="{FF2B5EF4-FFF2-40B4-BE49-F238E27FC236}">
              <a16:creationId xmlns:a16="http://schemas.microsoft.com/office/drawing/2014/main" id="{00000000-0008-0000-0800-000026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07" name="Text Box 15">
          <a:extLst>
            <a:ext uri="{FF2B5EF4-FFF2-40B4-BE49-F238E27FC236}">
              <a16:creationId xmlns:a16="http://schemas.microsoft.com/office/drawing/2014/main" id="{00000000-0008-0000-0800-00002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08" name="Text Box 15">
          <a:extLst>
            <a:ext uri="{FF2B5EF4-FFF2-40B4-BE49-F238E27FC236}">
              <a16:creationId xmlns:a16="http://schemas.microsoft.com/office/drawing/2014/main" id="{00000000-0008-0000-0800-000028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09" name="Text Box 15">
          <a:extLst>
            <a:ext uri="{FF2B5EF4-FFF2-40B4-BE49-F238E27FC236}">
              <a16:creationId xmlns:a16="http://schemas.microsoft.com/office/drawing/2014/main" id="{00000000-0008-0000-0800-000029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10" name="Text Box 15">
          <a:extLst>
            <a:ext uri="{FF2B5EF4-FFF2-40B4-BE49-F238E27FC236}">
              <a16:creationId xmlns:a16="http://schemas.microsoft.com/office/drawing/2014/main" id="{00000000-0008-0000-0800-00002A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11" name="Text Box 15">
          <a:extLst>
            <a:ext uri="{FF2B5EF4-FFF2-40B4-BE49-F238E27FC236}">
              <a16:creationId xmlns:a16="http://schemas.microsoft.com/office/drawing/2014/main" id="{00000000-0008-0000-0800-00002B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12" name="Text Box 15">
          <a:extLst>
            <a:ext uri="{FF2B5EF4-FFF2-40B4-BE49-F238E27FC236}">
              <a16:creationId xmlns:a16="http://schemas.microsoft.com/office/drawing/2014/main" id="{00000000-0008-0000-0800-00002C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13" name="Text Box 15">
          <a:extLst>
            <a:ext uri="{FF2B5EF4-FFF2-40B4-BE49-F238E27FC236}">
              <a16:creationId xmlns:a16="http://schemas.microsoft.com/office/drawing/2014/main" id="{00000000-0008-0000-0800-00002D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14" name="Text Box 15">
          <a:extLst>
            <a:ext uri="{FF2B5EF4-FFF2-40B4-BE49-F238E27FC236}">
              <a16:creationId xmlns:a16="http://schemas.microsoft.com/office/drawing/2014/main" id="{00000000-0008-0000-0800-00002E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15" name="Text Box 15">
          <a:extLst>
            <a:ext uri="{FF2B5EF4-FFF2-40B4-BE49-F238E27FC236}">
              <a16:creationId xmlns:a16="http://schemas.microsoft.com/office/drawing/2014/main" id="{00000000-0008-0000-0800-00002F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16" name="Text Box 15">
          <a:extLst>
            <a:ext uri="{FF2B5EF4-FFF2-40B4-BE49-F238E27FC236}">
              <a16:creationId xmlns:a16="http://schemas.microsoft.com/office/drawing/2014/main" id="{00000000-0008-0000-0800-000030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17" name="Text Box 15">
          <a:extLst>
            <a:ext uri="{FF2B5EF4-FFF2-40B4-BE49-F238E27FC236}">
              <a16:creationId xmlns:a16="http://schemas.microsoft.com/office/drawing/2014/main" id="{00000000-0008-0000-0800-000031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18" name="Text Box 15">
          <a:extLst>
            <a:ext uri="{FF2B5EF4-FFF2-40B4-BE49-F238E27FC236}">
              <a16:creationId xmlns:a16="http://schemas.microsoft.com/office/drawing/2014/main" id="{00000000-0008-0000-0800-000032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19" name="Text Box 15">
          <a:extLst>
            <a:ext uri="{FF2B5EF4-FFF2-40B4-BE49-F238E27FC236}">
              <a16:creationId xmlns:a16="http://schemas.microsoft.com/office/drawing/2014/main" id="{00000000-0008-0000-0800-000033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20" name="Text Box 15">
          <a:extLst>
            <a:ext uri="{FF2B5EF4-FFF2-40B4-BE49-F238E27FC236}">
              <a16:creationId xmlns:a16="http://schemas.microsoft.com/office/drawing/2014/main" id="{00000000-0008-0000-0800-000034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21" name="Text Box 15">
          <a:extLst>
            <a:ext uri="{FF2B5EF4-FFF2-40B4-BE49-F238E27FC236}">
              <a16:creationId xmlns:a16="http://schemas.microsoft.com/office/drawing/2014/main" id="{00000000-0008-0000-0800-000035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22" name="Text Box 15">
          <a:extLst>
            <a:ext uri="{FF2B5EF4-FFF2-40B4-BE49-F238E27FC236}">
              <a16:creationId xmlns:a16="http://schemas.microsoft.com/office/drawing/2014/main" id="{00000000-0008-0000-0800-000036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23" name="Text Box 15">
          <a:extLst>
            <a:ext uri="{FF2B5EF4-FFF2-40B4-BE49-F238E27FC236}">
              <a16:creationId xmlns:a16="http://schemas.microsoft.com/office/drawing/2014/main" id="{00000000-0008-0000-0800-00003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24" name="Text Box 15">
          <a:extLst>
            <a:ext uri="{FF2B5EF4-FFF2-40B4-BE49-F238E27FC236}">
              <a16:creationId xmlns:a16="http://schemas.microsoft.com/office/drawing/2014/main" id="{00000000-0008-0000-0800-000038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25" name="Text Box 15">
          <a:extLst>
            <a:ext uri="{FF2B5EF4-FFF2-40B4-BE49-F238E27FC236}">
              <a16:creationId xmlns:a16="http://schemas.microsoft.com/office/drawing/2014/main" id="{00000000-0008-0000-0800-000039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26" name="Text Box 15">
          <a:extLst>
            <a:ext uri="{FF2B5EF4-FFF2-40B4-BE49-F238E27FC236}">
              <a16:creationId xmlns:a16="http://schemas.microsoft.com/office/drawing/2014/main" id="{00000000-0008-0000-0800-00003A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27" name="Text Box 15">
          <a:extLst>
            <a:ext uri="{FF2B5EF4-FFF2-40B4-BE49-F238E27FC236}">
              <a16:creationId xmlns:a16="http://schemas.microsoft.com/office/drawing/2014/main" id="{00000000-0008-0000-0800-00003B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28" name="Text Box 15">
          <a:extLst>
            <a:ext uri="{FF2B5EF4-FFF2-40B4-BE49-F238E27FC236}">
              <a16:creationId xmlns:a16="http://schemas.microsoft.com/office/drawing/2014/main" id="{00000000-0008-0000-0800-00003C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29" name="Text Box 15">
          <a:extLst>
            <a:ext uri="{FF2B5EF4-FFF2-40B4-BE49-F238E27FC236}">
              <a16:creationId xmlns:a16="http://schemas.microsoft.com/office/drawing/2014/main" id="{00000000-0008-0000-0800-00003D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30" name="Text Box 15">
          <a:extLst>
            <a:ext uri="{FF2B5EF4-FFF2-40B4-BE49-F238E27FC236}">
              <a16:creationId xmlns:a16="http://schemas.microsoft.com/office/drawing/2014/main" id="{00000000-0008-0000-0800-00003E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31" name="Text Box 15">
          <a:extLst>
            <a:ext uri="{FF2B5EF4-FFF2-40B4-BE49-F238E27FC236}">
              <a16:creationId xmlns:a16="http://schemas.microsoft.com/office/drawing/2014/main" id="{00000000-0008-0000-0800-00003F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32" name="Text Box 15">
          <a:extLst>
            <a:ext uri="{FF2B5EF4-FFF2-40B4-BE49-F238E27FC236}">
              <a16:creationId xmlns:a16="http://schemas.microsoft.com/office/drawing/2014/main" id="{00000000-0008-0000-0800-000040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33" name="Text Box 15">
          <a:extLst>
            <a:ext uri="{FF2B5EF4-FFF2-40B4-BE49-F238E27FC236}">
              <a16:creationId xmlns:a16="http://schemas.microsoft.com/office/drawing/2014/main" id="{00000000-0008-0000-0800-000041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834" name="Text Box 15">
          <a:extLst>
            <a:ext uri="{FF2B5EF4-FFF2-40B4-BE49-F238E27FC236}">
              <a16:creationId xmlns:a16="http://schemas.microsoft.com/office/drawing/2014/main" id="{00000000-0008-0000-0800-000042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6" name="Text Box 16">
          <a:extLst>
            <a:ext uri="{FF2B5EF4-FFF2-40B4-BE49-F238E27FC236}">
              <a16:creationId xmlns:a16="http://schemas.microsoft.com/office/drawing/2014/main" id="{FDE59AE3-B891-4E3A-96C1-3FD0B9A3AEC4}"/>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7" name="Text Box 17">
          <a:extLst>
            <a:ext uri="{FF2B5EF4-FFF2-40B4-BE49-F238E27FC236}">
              <a16:creationId xmlns:a16="http://schemas.microsoft.com/office/drawing/2014/main" id="{C5D4FF63-D4E3-40BE-B327-2AFBDA2D5BAF}"/>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8" name="Text Box 18">
          <a:extLst>
            <a:ext uri="{FF2B5EF4-FFF2-40B4-BE49-F238E27FC236}">
              <a16:creationId xmlns:a16="http://schemas.microsoft.com/office/drawing/2014/main" id="{C1999948-DA08-439D-9857-6BCCA0AF0483}"/>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9" name="Text Box 19">
          <a:extLst>
            <a:ext uri="{FF2B5EF4-FFF2-40B4-BE49-F238E27FC236}">
              <a16:creationId xmlns:a16="http://schemas.microsoft.com/office/drawing/2014/main" id="{54F439E5-B9A8-46CC-80D8-540B4091A50E}"/>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41" name="Text Box 15">
          <a:extLst>
            <a:ext uri="{FF2B5EF4-FFF2-40B4-BE49-F238E27FC236}">
              <a16:creationId xmlns:a16="http://schemas.microsoft.com/office/drawing/2014/main" id="{691E7CF6-19B5-4BFE-9485-6AFC2DE6B57F}"/>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42" name="Text Box 15">
          <a:extLst>
            <a:ext uri="{FF2B5EF4-FFF2-40B4-BE49-F238E27FC236}">
              <a16:creationId xmlns:a16="http://schemas.microsoft.com/office/drawing/2014/main" id="{E14CEE29-1BA5-4940-A1EC-3A26F3C33B6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43" name="Text Box 15">
          <a:extLst>
            <a:ext uri="{FF2B5EF4-FFF2-40B4-BE49-F238E27FC236}">
              <a16:creationId xmlns:a16="http://schemas.microsoft.com/office/drawing/2014/main" id="{EE979E06-0568-40A1-9FE4-8239C5541AB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44" name="Text Box 15">
          <a:extLst>
            <a:ext uri="{FF2B5EF4-FFF2-40B4-BE49-F238E27FC236}">
              <a16:creationId xmlns:a16="http://schemas.microsoft.com/office/drawing/2014/main" id="{E43A03EA-6D9A-448B-A494-1857B15772B5}"/>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45" name="Text Box 15">
          <a:extLst>
            <a:ext uri="{FF2B5EF4-FFF2-40B4-BE49-F238E27FC236}">
              <a16:creationId xmlns:a16="http://schemas.microsoft.com/office/drawing/2014/main" id="{AFC7E511-3141-4D1C-A69F-4C7029A6CCEF}"/>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46" name="Text Box 15">
          <a:extLst>
            <a:ext uri="{FF2B5EF4-FFF2-40B4-BE49-F238E27FC236}">
              <a16:creationId xmlns:a16="http://schemas.microsoft.com/office/drawing/2014/main" id="{F11743A4-E593-4DFE-97A3-66AA753921A2}"/>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47" name="Text Box 15">
          <a:extLst>
            <a:ext uri="{FF2B5EF4-FFF2-40B4-BE49-F238E27FC236}">
              <a16:creationId xmlns:a16="http://schemas.microsoft.com/office/drawing/2014/main" id="{33048C28-6730-4175-B6A0-4BD96F947BCC}"/>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48" name="Text Box 15">
          <a:extLst>
            <a:ext uri="{FF2B5EF4-FFF2-40B4-BE49-F238E27FC236}">
              <a16:creationId xmlns:a16="http://schemas.microsoft.com/office/drawing/2014/main" id="{9186363C-28D6-4B17-AB15-6FF218E845FC}"/>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49" name="Text Box 15">
          <a:extLst>
            <a:ext uri="{FF2B5EF4-FFF2-40B4-BE49-F238E27FC236}">
              <a16:creationId xmlns:a16="http://schemas.microsoft.com/office/drawing/2014/main" id="{00DA3DEA-13CA-46D1-8E50-2F4460BE32B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50" name="Text Box 15">
          <a:extLst>
            <a:ext uri="{FF2B5EF4-FFF2-40B4-BE49-F238E27FC236}">
              <a16:creationId xmlns:a16="http://schemas.microsoft.com/office/drawing/2014/main" id="{AC767F64-1744-4A84-A7C9-1B1EC287F950}"/>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51" name="Text Box 15">
          <a:extLst>
            <a:ext uri="{FF2B5EF4-FFF2-40B4-BE49-F238E27FC236}">
              <a16:creationId xmlns:a16="http://schemas.microsoft.com/office/drawing/2014/main" id="{DCE21828-4020-4402-9E9C-7145128DE02B}"/>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52" name="Text Box 15">
          <a:extLst>
            <a:ext uri="{FF2B5EF4-FFF2-40B4-BE49-F238E27FC236}">
              <a16:creationId xmlns:a16="http://schemas.microsoft.com/office/drawing/2014/main" id="{668ADA94-7A35-45C1-935D-249B38046969}"/>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53" name="Text Box 15">
          <a:extLst>
            <a:ext uri="{FF2B5EF4-FFF2-40B4-BE49-F238E27FC236}">
              <a16:creationId xmlns:a16="http://schemas.microsoft.com/office/drawing/2014/main" id="{F30CEF02-F038-4BDB-8144-90DB95B34931}"/>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54" name="Text Box 15">
          <a:extLst>
            <a:ext uri="{FF2B5EF4-FFF2-40B4-BE49-F238E27FC236}">
              <a16:creationId xmlns:a16="http://schemas.microsoft.com/office/drawing/2014/main" id="{E1BED205-4C9D-4350-9228-67B0EF103AA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855" name="Text Box 16">
          <a:extLst>
            <a:ext uri="{FF2B5EF4-FFF2-40B4-BE49-F238E27FC236}">
              <a16:creationId xmlns:a16="http://schemas.microsoft.com/office/drawing/2014/main" id="{3756099E-0B3A-4580-A693-CB268E8A2A43}"/>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856" name="Text Box 17">
          <a:extLst>
            <a:ext uri="{FF2B5EF4-FFF2-40B4-BE49-F238E27FC236}">
              <a16:creationId xmlns:a16="http://schemas.microsoft.com/office/drawing/2014/main" id="{193F99BC-A28B-417D-B64B-D846ADDADA04}"/>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857" name="Text Box 18">
          <a:extLst>
            <a:ext uri="{FF2B5EF4-FFF2-40B4-BE49-F238E27FC236}">
              <a16:creationId xmlns:a16="http://schemas.microsoft.com/office/drawing/2014/main" id="{4E1EED1C-3614-48BD-92AC-241B93FF81F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858" name="Text Box 19">
          <a:extLst>
            <a:ext uri="{FF2B5EF4-FFF2-40B4-BE49-F238E27FC236}">
              <a16:creationId xmlns:a16="http://schemas.microsoft.com/office/drawing/2014/main" id="{3F92A17F-0D59-4870-ADE9-A0EF3D1543DF}"/>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59" name="Text Box 15">
          <a:extLst>
            <a:ext uri="{FF2B5EF4-FFF2-40B4-BE49-F238E27FC236}">
              <a16:creationId xmlns:a16="http://schemas.microsoft.com/office/drawing/2014/main" id="{4752736A-A4E6-4BF8-B8F4-77F1152A31C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860" name="Text Box 16">
          <a:extLst>
            <a:ext uri="{FF2B5EF4-FFF2-40B4-BE49-F238E27FC236}">
              <a16:creationId xmlns:a16="http://schemas.microsoft.com/office/drawing/2014/main" id="{80BFC7DE-0E64-4E16-84F2-518C64D7ACE0}"/>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861" name="Text Box 17">
          <a:extLst>
            <a:ext uri="{FF2B5EF4-FFF2-40B4-BE49-F238E27FC236}">
              <a16:creationId xmlns:a16="http://schemas.microsoft.com/office/drawing/2014/main" id="{99A154F8-1E23-4617-97DE-1D72D97142C2}"/>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862" name="Text Box 18">
          <a:extLst>
            <a:ext uri="{FF2B5EF4-FFF2-40B4-BE49-F238E27FC236}">
              <a16:creationId xmlns:a16="http://schemas.microsoft.com/office/drawing/2014/main" id="{01E76A04-73BE-4747-8728-4C1D87372135}"/>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863" name="Text Box 19">
          <a:extLst>
            <a:ext uri="{FF2B5EF4-FFF2-40B4-BE49-F238E27FC236}">
              <a16:creationId xmlns:a16="http://schemas.microsoft.com/office/drawing/2014/main" id="{EC95AC13-5814-4D62-96AE-C2737285380E}"/>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64" name="Text Box 15">
          <a:extLst>
            <a:ext uri="{FF2B5EF4-FFF2-40B4-BE49-F238E27FC236}">
              <a16:creationId xmlns:a16="http://schemas.microsoft.com/office/drawing/2014/main" id="{A018EE73-DA9D-4377-8FB9-22AAC68CA46B}"/>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65" name="Text Box 15">
          <a:extLst>
            <a:ext uri="{FF2B5EF4-FFF2-40B4-BE49-F238E27FC236}">
              <a16:creationId xmlns:a16="http://schemas.microsoft.com/office/drawing/2014/main" id="{C02E1291-C7C6-4D3E-A4E6-A8DEF13BCFAE}"/>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66" name="Text Box 15">
          <a:extLst>
            <a:ext uri="{FF2B5EF4-FFF2-40B4-BE49-F238E27FC236}">
              <a16:creationId xmlns:a16="http://schemas.microsoft.com/office/drawing/2014/main" id="{A22CA2AE-D619-44B7-9069-3B58B99E3A2F}"/>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67" name="Text Box 15">
          <a:extLst>
            <a:ext uri="{FF2B5EF4-FFF2-40B4-BE49-F238E27FC236}">
              <a16:creationId xmlns:a16="http://schemas.microsoft.com/office/drawing/2014/main" id="{5BF285FA-258A-4649-818D-C7CABB5DE9D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68" name="Text Box 15">
          <a:extLst>
            <a:ext uri="{FF2B5EF4-FFF2-40B4-BE49-F238E27FC236}">
              <a16:creationId xmlns:a16="http://schemas.microsoft.com/office/drawing/2014/main" id="{34D7B05C-B83F-474D-8C4A-FC8E06838266}"/>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69" name="Text Box 15">
          <a:extLst>
            <a:ext uri="{FF2B5EF4-FFF2-40B4-BE49-F238E27FC236}">
              <a16:creationId xmlns:a16="http://schemas.microsoft.com/office/drawing/2014/main" id="{181BB5E6-A5DE-439A-BDAD-B513BC66F91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70" name="Text Box 15">
          <a:extLst>
            <a:ext uri="{FF2B5EF4-FFF2-40B4-BE49-F238E27FC236}">
              <a16:creationId xmlns:a16="http://schemas.microsoft.com/office/drawing/2014/main" id="{8E46A33B-7E95-4959-BE22-536858BCEA4B}"/>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71" name="Text Box 15">
          <a:extLst>
            <a:ext uri="{FF2B5EF4-FFF2-40B4-BE49-F238E27FC236}">
              <a16:creationId xmlns:a16="http://schemas.microsoft.com/office/drawing/2014/main" id="{ADE16B06-E0EB-4495-AF79-3700F5BCFB00}"/>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72" name="Text Box 15">
          <a:extLst>
            <a:ext uri="{FF2B5EF4-FFF2-40B4-BE49-F238E27FC236}">
              <a16:creationId xmlns:a16="http://schemas.microsoft.com/office/drawing/2014/main" id="{09BAA5E0-9302-435E-9516-294AA2D338C3}"/>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73" name="Text Box 15">
          <a:extLst>
            <a:ext uri="{FF2B5EF4-FFF2-40B4-BE49-F238E27FC236}">
              <a16:creationId xmlns:a16="http://schemas.microsoft.com/office/drawing/2014/main" id="{3DF8069B-482B-4372-9A3F-67A29DB39505}"/>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74" name="Text Box 15">
          <a:extLst>
            <a:ext uri="{FF2B5EF4-FFF2-40B4-BE49-F238E27FC236}">
              <a16:creationId xmlns:a16="http://schemas.microsoft.com/office/drawing/2014/main" id="{EB0B5F15-E02D-4FA0-9C23-0973C44AB917}"/>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75" name="Text Box 15">
          <a:extLst>
            <a:ext uri="{FF2B5EF4-FFF2-40B4-BE49-F238E27FC236}">
              <a16:creationId xmlns:a16="http://schemas.microsoft.com/office/drawing/2014/main" id="{75BE8616-08AA-45F4-99D7-19B8E09C456E}"/>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76" name="Text Box 15">
          <a:extLst>
            <a:ext uri="{FF2B5EF4-FFF2-40B4-BE49-F238E27FC236}">
              <a16:creationId xmlns:a16="http://schemas.microsoft.com/office/drawing/2014/main" id="{6077509C-6532-4FBC-AA3F-7CDBD98117DB}"/>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77" name="Text Box 15">
          <a:extLst>
            <a:ext uri="{FF2B5EF4-FFF2-40B4-BE49-F238E27FC236}">
              <a16:creationId xmlns:a16="http://schemas.microsoft.com/office/drawing/2014/main" id="{6E34CD71-CB94-4C8A-B188-42E0F40C8064}"/>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78" name="Text Box 15">
          <a:extLst>
            <a:ext uri="{FF2B5EF4-FFF2-40B4-BE49-F238E27FC236}">
              <a16:creationId xmlns:a16="http://schemas.microsoft.com/office/drawing/2014/main" id="{F9115076-B240-4834-A42B-C85AA7C0CB45}"/>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79" name="Text Box 15">
          <a:extLst>
            <a:ext uri="{FF2B5EF4-FFF2-40B4-BE49-F238E27FC236}">
              <a16:creationId xmlns:a16="http://schemas.microsoft.com/office/drawing/2014/main" id="{AACDDDDA-FDDA-42CD-B055-E22E1BF65D53}"/>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80" name="Text Box 15">
          <a:extLst>
            <a:ext uri="{FF2B5EF4-FFF2-40B4-BE49-F238E27FC236}">
              <a16:creationId xmlns:a16="http://schemas.microsoft.com/office/drawing/2014/main" id="{87388FFD-C520-4080-B624-C295818A37EC}"/>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81" name="Text Box 15">
          <a:extLst>
            <a:ext uri="{FF2B5EF4-FFF2-40B4-BE49-F238E27FC236}">
              <a16:creationId xmlns:a16="http://schemas.microsoft.com/office/drawing/2014/main" id="{6CB9B6F8-0DC4-4C43-A162-8725B1718741}"/>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82" name="Text Box 15">
          <a:extLst>
            <a:ext uri="{FF2B5EF4-FFF2-40B4-BE49-F238E27FC236}">
              <a16:creationId xmlns:a16="http://schemas.microsoft.com/office/drawing/2014/main" id="{273357D3-7A64-4F16-B313-AD59983014EF}"/>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83" name="Text Box 15">
          <a:extLst>
            <a:ext uri="{FF2B5EF4-FFF2-40B4-BE49-F238E27FC236}">
              <a16:creationId xmlns:a16="http://schemas.microsoft.com/office/drawing/2014/main" id="{6BD92950-F9DC-442A-8E93-FE43F5355202}"/>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84" name="Text Box 15">
          <a:extLst>
            <a:ext uri="{FF2B5EF4-FFF2-40B4-BE49-F238E27FC236}">
              <a16:creationId xmlns:a16="http://schemas.microsoft.com/office/drawing/2014/main" id="{359D6DFE-D390-4B2F-9B8A-FB75A676CD9F}"/>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85" name="Text Box 15">
          <a:extLst>
            <a:ext uri="{FF2B5EF4-FFF2-40B4-BE49-F238E27FC236}">
              <a16:creationId xmlns:a16="http://schemas.microsoft.com/office/drawing/2014/main" id="{12C4BD82-D93E-4FE1-A2DC-4DB35399E0B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86" name="Text Box 15">
          <a:extLst>
            <a:ext uri="{FF2B5EF4-FFF2-40B4-BE49-F238E27FC236}">
              <a16:creationId xmlns:a16="http://schemas.microsoft.com/office/drawing/2014/main" id="{A14E77F3-245C-43BE-810C-2B693A17F241}"/>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87" name="Text Box 15">
          <a:extLst>
            <a:ext uri="{FF2B5EF4-FFF2-40B4-BE49-F238E27FC236}">
              <a16:creationId xmlns:a16="http://schemas.microsoft.com/office/drawing/2014/main" id="{FF49780B-CE9E-4AAC-AB33-F00B01A83FAD}"/>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88" name="Text Box 15">
          <a:extLst>
            <a:ext uri="{FF2B5EF4-FFF2-40B4-BE49-F238E27FC236}">
              <a16:creationId xmlns:a16="http://schemas.microsoft.com/office/drawing/2014/main" id="{F5FB2AF6-F094-4135-A8DB-0990DA63D819}"/>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89" name="Text Box 15">
          <a:extLst>
            <a:ext uri="{FF2B5EF4-FFF2-40B4-BE49-F238E27FC236}">
              <a16:creationId xmlns:a16="http://schemas.microsoft.com/office/drawing/2014/main" id="{95F1FCD1-8A8B-4958-AA2F-DB75D8A20464}"/>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90" name="Text Box 15">
          <a:extLst>
            <a:ext uri="{FF2B5EF4-FFF2-40B4-BE49-F238E27FC236}">
              <a16:creationId xmlns:a16="http://schemas.microsoft.com/office/drawing/2014/main" id="{DA33260B-7C06-482E-A9B3-6FFA4680588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91" name="Text Box 15">
          <a:extLst>
            <a:ext uri="{FF2B5EF4-FFF2-40B4-BE49-F238E27FC236}">
              <a16:creationId xmlns:a16="http://schemas.microsoft.com/office/drawing/2014/main" id="{5AFE2F1C-8E06-4DCD-9800-F75CD70DDC48}"/>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92" name="Text Box 15">
          <a:extLst>
            <a:ext uri="{FF2B5EF4-FFF2-40B4-BE49-F238E27FC236}">
              <a16:creationId xmlns:a16="http://schemas.microsoft.com/office/drawing/2014/main" id="{0A8AE03F-BAAF-46FD-84B0-66E247A535C7}"/>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93" name="Text Box 15">
          <a:extLst>
            <a:ext uri="{FF2B5EF4-FFF2-40B4-BE49-F238E27FC236}">
              <a16:creationId xmlns:a16="http://schemas.microsoft.com/office/drawing/2014/main" id="{783D0C29-8614-499D-BF81-7E7A3A3AF7A5}"/>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94" name="Text Box 15">
          <a:extLst>
            <a:ext uri="{FF2B5EF4-FFF2-40B4-BE49-F238E27FC236}">
              <a16:creationId xmlns:a16="http://schemas.microsoft.com/office/drawing/2014/main" id="{67E15B7D-2155-4C68-9CBA-7B5159CF054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95" name="Text Box 15">
          <a:extLst>
            <a:ext uri="{FF2B5EF4-FFF2-40B4-BE49-F238E27FC236}">
              <a16:creationId xmlns:a16="http://schemas.microsoft.com/office/drawing/2014/main" id="{ABC0BE1B-2ABB-40D5-9C79-DB3B1671E7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96" name="Text Box 15">
          <a:extLst>
            <a:ext uri="{FF2B5EF4-FFF2-40B4-BE49-F238E27FC236}">
              <a16:creationId xmlns:a16="http://schemas.microsoft.com/office/drawing/2014/main" id="{D78C2553-3BCD-411D-9658-44FE1BCF979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97" name="Text Box 15">
          <a:extLst>
            <a:ext uri="{FF2B5EF4-FFF2-40B4-BE49-F238E27FC236}">
              <a16:creationId xmlns:a16="http://schemas.microsoft.com/office/drawing/2014/main" id="{EA7C01B9-76F3-4D9A-9815-518A5329E0F3}"/>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98" name="Text Box 15">
          <a:extLst>
            <a:ext uri="{FF2B5EF4-FFF2-40B4-BE49-F238E27FC236}">
              <a16:creationId xmlns:a16="http://schemas.microsoft.com/office/drawing/2014/main" id="{F0441770-7935-4422-93A5-955699DF26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899" name="Text Box 15">
          <a:extLst>
            <a:ext uri="{FF2B5EF4-FFF2-40B4-BE49-F238E27FC236}">
              <a16:creationId xmlns:a16="http://schemas.microsoft.com/office/drawing/2014/main" id="{ED9B24FD-AED3-44C1-9EA3-7B3614AFB084}"/>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00" name="Text Box 15">
          <a:extLst>
            <a:ext uri="{FF2B5EF4-FFF2-40B4-BE49-F238E27FC236}">
              <a16:creationId xmlns:a16="http://schemas.microsoft.com/office/drawing/2014/main" id="{C89F2425-34F8-425A-9A58-A20A2668049B}"/>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01" name="Text Box 15">
          <a:extLst>
            <a:ext uri="{FF2B5EF4-FFF2-40B4-BE49-F238E27FC236}">
              <a16:creationId xmlns:a16="http://schemas.microsoft.com/office/drawing/2014/main" id="{49C732D2-FC3B-4D00-AEC3-E3A4207C5549}"/>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02" name="Text Box 15">
          <a:extLst>
            <a:ext uri="{FF2B5EF4-FFF2-40B4-BE49-F238E27FC236}">
              <a16:creationId xmlns:a16="http://schemas.microsoft.com/office/drawing/2014/main" id="{468BF9AC-4219-467A-971B-FDA323D7E5AF}"/>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03" name="Text Box 15">
          <a:extLst>
            <a:ext uri="{FF2B5EF4-FFF2-40B4-BE49-F238E27FC236}">
              <a16:creationId xmlns:a16="http://schemas.microsoft.com/office/drawing/2014/main" id="{E9CE7785-A6BC-4284-8FD6-5AA6E2460CAA}"/>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04" name="Text Box 15">
          <a:extLst>
            <a:ext uri="{FF2B5EF4-FFF2-40B4-BE49-F238E27FC236}">
              <a16:creationId xmlns:a16="http://schemas.microsoft.com/office/drawing/2014/main" id="{83437C75-3EA5-4701-809E-10E0A2731CBF}"/>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05" name="Text Box 15">
          <a:extLst>
            <a:ext uri="{FF2B5EF4-FFF2-40B4-BE49-F238E27FC236}">
              <a16:creationId xmlns:a16="http://schemas.microsoft.com/office/drawing/2014/main" id="{7AB94A35-A331-42DB-A67A-B0C6B5FF5BE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06" name="Text Box 15">
          <a:extLst>
            <a:ext uri="{FF2B5EF4-FFF2-40B4-BE49-F238E27FC236}">
              <a16:creationId xmlns:a16="http://schemas.microsoft.com/office/drawing/2014/main" id="{6BE368A6-7C1E-4FA6-B203-12847467F4A9}"/>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07" name="Text Box 15">
          <a:extLst>
            <a:ext uri="{FF2B5EF4-FFF2-40B4-BE49-F238E27FC236}">
              <a16:creationId xmlns:a16="http://schemas.microsoft.com/office/drawing/2014/main" id="{C4EA8860-1AD9-4251-8F80-6F1FE7EF1D24}"/>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08" name="Text Box 15">
          <a:extLst>
            <a:ext uri="{FF2B5EF4-FFF2-40B4-BE49-F238E27FC236}">
              <a16:creationId xmlns:a16="http://schemas.microsoft.com/office/drawing/2014/main" id="{ED5622F1-CE9B-4986-A63A-B04EB600855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09" name="Text Box 15">
          <a:extLst>
            <a:ext uri="{FF2B5EF4-FFF2-40B4-BE49-F238E27FC236}">
              <a16:creationId xmlns:a16="http://schemas.microsoft.com/office/drawing/2014/main" id="{5597A182-EA0E-4F63-8FD3-45EE205AD221}"/>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10" name="Text Box 15">
          <a:extLst>
            <a:ext uri="{FF2B5EF4-FFF2-40B4-BE49-F238E27FC236}">
              <a16:creationId xmlns:a16="http://schemas.microsoft.com/office/drawing/2014/main" id="{21E84FF4-819B-42BB-BC13-95BD3C6A0BF4}"/>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11" name="Text Box 15">
          <a:extLst>
            <a:ext uri="{FF2B5EF4-FFF2-40B4-BE49-F238E27FC236}">
              <a16:creationId xmlns:a16="http://schemas.microsoft.com/office/drawing/2014/main" id="{2C959FB9-4D9A-4630-88FB-3AC04F98A9DA}"/>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12" name="Text Box 15">
          <a:extLst>
            <a:ext uri="{FF2B5EF4-FFF2-40B4-BE49-F238E27FC236}">
              <a16:creationId xmlns:a16="http://schemas.microsoft.com/office/drawing/2014/main" id="{8FC39962-C272-4ABA-B1B5-2DD32299EE88}"/>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13" name="Text Box 15">
          <a:extLst>
            <a:ext uri="{FF2B5EF4-FFF2-40B4-BE49-F238E27FC236}">
              <a16:creationId xmlns:a16="http://schemas.microsoft.com/office/drawing/2014/main" id="{152F9EC8-38F3-4795-A09D-5447937EDDFD}"/>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14" name="Text Box 15">
          <a:extLst>
            <a:ext uri="{FF2B5EF4-FFF2-40B4-BE49-F238E27FC236}">
              <a16:creationId xmlns:a16="http://schemas.microsoft.com/office/drawing/2014/main" id="{7E2F1A01-1E24-4DE4-8A3B-BFD1D72A4181}"/>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15" name="Text Box 15">
          <a:extLst>
            <a:ext uri="{FF2B5EF4-FFF2-40B4-BE49-F238E27FC236}">
              <a16:creationId xmlns:a16="http://schemas.microsoft.com/office/drawing/2014/main" id="{61ACC617-C01C-40F5-A1E0-4642DDD4400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16" name="Text Box 15">
          <a:extLst>
            <a:ext uri="{FF2B5EF4-FFF2-40B4-BE49-F238E27FC236}">
              <a16:creationId xmlns:a16="http://schemas.microsoft.com/office/drawing/2014/main" id="{40D4692D-EBA6-4FB1-AB7C-3C1B2859A02A}"/>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17" name="Text Box 15">
          <a:extLst>
            <a:ext uri="{FF2B5EF4-FFF2-40B4-BE49-F238E27FC236}">
              <a16:creationId xmlns:a16="http://schemas.microsoft.com/office/drawing/2014/main" id="{4CAC4C07-54AF-4F72-BA3A-C337D6D18C5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18" name="Text Box 15">
          <a:extLst>
            <a:ext uri="{FF2B5EF4-FFF2-40B4-BE49-F238E27FC236}">
              <a16:creationId xmlns:a16="http://schemas.microsoft.com/office/drawing/2014/main" id="{EB308372-ED7B-495C-BAEC-D9CBE553C78E}"/>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19" name="Text Box 15">
          <a:extLst>
            <a:ext uri="{FF2B5EF4-FFF2-40B4-BE49-F238E27FC236}">
              <a16:creationId xmlns:a16="http://schemas.microsoft.com/office/drawing/2014/main" id="{613F3C22-872B-4857-95F9-47007838870F}"/>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20" name="Text Box 15">
          <a:extLst>
            <a:ext uri="{FF2B5EF4-FFF2-40B4-BE49-F238E27FC236}">
              <a16:creationId xmlns:a16="http://schemas.microsoft.com/office/drawing/2014/main" id="{50FF0542-5AFF-4ADD-A3DF-12BAB0D33A72}"/>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21" name="Text Box 15">
          <a:extLst>
            <a:ext uri="{FF2B5EF4-FFF2-40B4-BE49-F238E27FC236}">
              <a16:creationId xmlns:a16="http://schemas.microsoft.com/office/drawing/2014/main" id="{9D4F2D9D-C2D7-4C3A-8CBD-47DFA11CCAB8}"/>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22" name="Text Box 15">
          <a:extLst>
            <a:ext uri="{FF2B5EF4-FFF2-40B4-BE49-F238E27FC236}">
              <a16:creationId xmlns:a16="http://schemas.microsoft.com/office/drawing/2014/main" id="{B839C9B7-7A8B-42EF-8D8A-4DAC41E204F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23" name="Text Box 15">
          <a:extLst>
            <a:ext uri="{FF2B5EF4-FFF2-40B4-BE49-F238E27FC236}">
              <a16:creationId xmlns:a16="http://schemas.microsoft.com/office/drawing/2014/main" id="{05F5D525-3422-40C5-9728-6941128CE8E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24" name="Text Box 15">
          <a:extLst>
            <a:ext uri="{FF2B5EF4-FFF2-40B4-BE49-F238E27FC236}">
              <a16:creationId xmlns:a16="http://schemas.microsoft.com/office/drawing/2014/main" id="{24969B08-84D3-4979-8CA0-94B4816450B1}"/>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25" name="Text Box 15">
          <a:extLst>
            <a:ext uri="{FF2B5EF4-FFF2-40B4-BE49-F238E27FC236}">
              <a16:creationId xmlns:a16="http://schemas.microsoft.com/office/drawing/2014/main" id="{67302B5A-800C-41EA-9F6E-F7065BDBF95D}"/>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26" name="Text Box 15">
          <a:extLst>
            <a:ext uri="{FF2B5EF4-FFF2-40B4-BE49-F238E27FC236}">
              <a16:creationId xmlns:a16="http://schemas.microsoft.com/office/drawing/2014/main" id="{9E39EA96-ACC7-4857-8B87-52C48EBDA3E4}"/>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27" name="Text Box 15">
          <a:extLst>
            <a:ext uri="{FF2B5EF4-FFF2-40B4-BE49-F238E27FC236}">
              <a16:creationId xmlns:a16="http://schemas.microsoft.com/office/drawing/2014/main" id="{5BDC2E1B-1D16-4B82-B3E2-14C98382BAC7}"/>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28" name="Text Box 15">
          <a:extLst>
            <a:ext uri="{FF2B5EF4-FFF2-40B4-BE49-F238E27FC236}">
              <a16:creationId xmlns:a16="http://schemas.microsoft.com/office/drawing/2014/main" id="{64835D8E-6917-474D-9C83-7CAF2330FEC7}"/>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29" name="Text Box 15">
          <a:extLst>
            <a:ext uri="{FF2B5EF4-FFF2-40B4-BE49-F238E27FC236}">
              <a16:creationId xmlns:a16="http://schemas.microsoft.com/office/drawing/2014/main" id="{36B11186-7CC0-42C7-B5CC-DDA751B1C98E}"/>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30" name="Text Box 15">
          <a:extLst>
            <a:ext uri="{FF2B5EF4-FFF2-40B4-BE49-F238E27FC236}">
              <a16:creationId xmlns:a16="http://schemas.microsoft.com/office/drawing/2014/main" id="{89851E37-E3AF-405D-8A2C-ADF54767BBB5}"/>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31" name="Text Box 15">
          <a:extLst>
            <a:ext uri="{FF2B5EF4-FFF2-40B4-BE49-F238E27FC236}">
              <a16:creationId xmlns:a16="http://schemas.microsoft.com/office/drawing/2014/main" id="{88D89AD3-A79C-445A-AD0E-DC1E2A58441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32" name="Text Box 15">
          <a:extLst>
            <a:ext uri="{FF2B5EF4-FFF2-40B4-BE49-F238E27FC236}">
              <a16:creationId xmlns:a16="http://schemas.microsoft.com/office/drawing/2014/main" id="{AF73FC57-1F4A-4781-9BEE-1727E1717111}"/>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33" name="Text Box 15">
          <a:extLst>
            <a:ext uri="{FF2B5EF4-FFF2-40B4-BE49-F238E27FC236}">
              <a16:creationId xmlns:a16="http://schemas.microsoft.com/office/drawing/2014/main" id="{7737E679-36E3-46B3-AAFF-8ACC9B521B30}"/>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34" name="Text Box 15">
          <a:extLst>
            <a:ext uri="{FF2B5EF4-FFF2-40B4-BE49-F238E27FC236}">
              <a16:creationId xmlns:a16="http://schemas.microsoft.com/office/drawing/2014/main" id="{463DC294-8DC0-476C-87B1-6BA5828C9D3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35" name="Text Box 15">
          <a:extLst>
            <a:ext uri="{FF2B5EF4-FFF2-40B4-BE49-F238E27FC236}">
              <a16:creationId xmlns:a16="http://schemas.microsoft.com/office/drawing/2014/main" id="{8DE6BC24-666B-4F59-A4A7-CD717DCFC108}"/>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36" name="Text Box 15">
          <a:extLst>
            <a:ext uri="{FF2B5EF4-FFF2-40B4-BE49-F238E27FC236}">
              <a16:creationId xmlns:a16="http://schemas.microsoft.com/office/drawing/2014/main" id="{E41299AF-2FB4-4305-8F3D-DF6E1510FCED}"/>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37" name="Text Box 15">
          <a:extLst>
            <a:ext uri="{FF2B5EF4-FFF2-40B4-BE49-F238E27FC236}">
              <a16:creationId xmlns:a16="http://schemas.microsoft.com/office/drawing/2014/main" id="{3DA53234-5BD4-4ED1-8A20-5AA6289270A9}"/>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38" name="Text Box 15">
          <a:extLst>
            <a:ext uri="{FF2B5EF4-FFF2-40B4-BE49-F238E27FC236}">
              <a16:creationId xmlns:a16="http://schemas.microsoft.com/office/drawing/2014/main" id="{DF31E241-4663-4684-B3B9-3947E59E987F}"/>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39" name="Text Box 15">
          <a:extLst>
            <a:ext uri="{FF2B5EF4-FFF2-40B4-BE49-F238E27FC236}">
              <a16:creationId xmlns:a16="http://schemas.microsoft.com/office/drawing/2014/main" id="{069318D1-ADF6-473C-B5AA-CBDEF5C49FB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40" name="Text Box 15">
          <a:extLst>
            <a:ext uri="{FF2B5EF4-FFF2-40B4-BE49-F238E27FC236}">
              <a16:creationId xmlns:a16="http://schemas.microsoft.com/office/drawing/2014/main" id="{DCA0AC8D-5393-489F-A0B1-8E79A47DD059}"/>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41" name="Text Box 15">
          <a:extLst>
            <a:ext uri="{FF2B5EF4-FFF2-40B4-BE49-F238E27FC236}">
              <a16:creationId xmlns:a16="http://schemas.microsoft.com/office/drawing/2014/main" id="{1E845AD1-6E25-457F-8C61-C8D030CBD762}"/>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42" name="Text Box 15">
          <a:extLst>
            <a:ext uri="{FF2B5EF4-FFF2-40B4-BE49-F238E27FC236}">
              <a16:creationId xmlns:a16="http://schemas.microsoft.com/office/drawing/2014/main" id="{B29DDC85-728C-4AEC-A63C-9C7BF545CA7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43" name="Text Box 15">
          <a:extLst>
            <a:ext uri="{FF2B5EF4-FFF2-40B4-BE49-F238E27FC236}">
              <a16:creationId xmlns:a16="http://schemas.microsoft.com/office/drawing/2014/main" id="{680A3CDB-F432-4137-97A5-545535F3033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44" name="Text Box 15">
          <a:extLst>
            <a:ext uri="{FF2B5EF4-FFF2-40B4-BE49-F238E27FC236}">
              <a16:creationId xmlns:a16="http://schemas.microsoft.com/office/drawing/2014/main" id="{6E659BCD-1335-4CCB-936B-CB3BCE63584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45" name="Text Box 15">
          <a:extLst>
            <a:ext uri="{FF2B5EF4-FFF2-40B4-BE49-F238E27FC236}">
              <a16:creationId xmlns:a16="http://schemas.microsoft.com/office/drawing/2014/main" id="{2368AD6F-3455-4E32-BCF0-88A1BD297B10}"/>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46" name="Text Box 15">
          <a:extLst>
            <a:ext uri="{FF2B5EF4-FFF2-40B4-BE49-F238E27FC236}">
              <a16:creationId xmlns:a16="http://schemas.microsoft.com/office/drawing/2014/main" id="{E91DD924-44B6-4BDF-AF88-BA7DC6DB8A02}"/>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47" name="Text Box 15">
          <a:extLst>
            <a:ext uri="{FF2B5EF4-FFF2-40B4-BE49-F238E27FC236}">
              <a16:creationId xmlns:a16="http://schemas.microsoft.com/office/drawing/2014/main" id="{D51A1FB2-8883-4643-841A-BB12FC39EE06}"/>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48" name="Text Box 15">
          <a:extLst>
            <a:ext uri="{FF2B5EF4-FFF2-40B4-BE49-F238E27FC236}">
              <a16:creationId xmlns:a16="http://schemas.microsoft.com/office/drawing/2014/main" id="{FA242669-D365-41D6-A9DF-69753C2A3D0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49" name="Text Box 15">
          <a:extLst>
            <a:ext uri="{FF2B5EF4-FFF2-40B4-BE49-F238E27FC236}">
              <a16:creationId xmlns:a16="http://schemas.microsoft.com/office/drawing/2014/main" id="{628555F2-C553-4C0D-B58C-7E4ACCA4497C}"/>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50" name="Text Box 15">
          <a:extLst>
            <a:ext uri="{FF2B5EF4-FFF2-40B4-BE49-F238E27FC236}">
              <a16:creationId xmlns:a16="http://schemas.microsoft.com/office/drawing/2014/main" id="{FB7653FD-0FC1-4F34-9E7B-0941CEF3A53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51" name="Text Box 15">
          <a:extLst>
            <a:ext uri="{FF2B5EF4-FFF2-40B4-BE49-F238E27FC236}">
              <a16:creationId xmlns:a16="http://schemas.microsoft.com/office/drawing/2014/main" id="{76CD8B3D-5C15-46CC-9A57-3F9913EA49DD}"/>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52" name="Text Box 15">
          <a:extLst>
            <a:ext uri="{FF2B5EF4-FFF2-40B4-BE49-F238E27FC236}">
              <a16:creationId xmlns:a16="http://schemas.microsoft.com/office/drawing/2014/main" id="{A58F5F05-66DF-4884-B377-0A236B41E5BF}"/>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53" name="Text Box 15">
          <a:extLst>
            <a:ext uri="{FF2B5EF4-FFF2-40B4-BE49-F238E27FC236}">
              <a16:creationId xmlns:a16="http://schemas.microsoft.com/office/drawing/2014/main" id="{70844FFF-9AC4-4B47-90FA-702739C26365}"/>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54" name="Text Box 15">
          <a:extLst>
            <a:ext uri="{FF2B5EF4-FFF2-40B4-BE49-F238E27FC236}">
              <a16:creationId xmlns:a16="http://schemas.microsoft.com/office/drawing/2014/main" id="{A8231C00-8C18-4662-B428-5D817F28858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55" name="Text Box 15">
          <a:extLst>
            <a:ext uri="{FF2B5EF4-FFF2-40B4-BE49-F238E27FC236}">
              <a16:creationId xmlns:a16="http://schemas.microsoft.com/office/drawing/2014/main" id="{3C3F0632-7830-4D5C-9377-66B57ECF222A}"/>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56" name="Text Box 15">
          <a:extLst>
            <a:ext uri="{FF2B5EF4-FFF2-40B4-BE49-F238E27FC236}">
              <a16:creationId xmlns:a16="http://schemas.microsoft.com/office/drawing/2014/main" id="{46DA2D5C-4398-4CCF-A6F2-49BBFFD5CD98}"/>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57" name="Text Box 15">
          <a:extLst>
            <a:ext uri="{FF2B5EF4-FFF2-40B4-BE49-F238E27FC236}">
              <a16:creationId xmlns:a16="http://schemas.microsoft.com/office/drawing/2014/main" id="{1BD95883-4E82-4CD7-8658-2EAE51A15661}"/>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58" name="Text Box 15">
          <a:extLst>
            <a:ext uri="{FF2B5EF4-FFF2-40B4-BE49-F238E27FC236}">
              <a16:creationId xmlns:a16="http://schemas.microsoft.com/office/drawing/2014/main" id="{DFA8FACE-B0DB-4D5F-812A-088F6D23A658}"/>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59" name="Text Box 15">
          <a:extLst>
            <a:ext uri="{FF2B5EF4-FFF2-40B4-BE49-F238E27FC236}">
              <a16:creationId xmlns:a16="http://schemas.microsoft.com/office/drawing/2014/main" id="{275A2F85-043E-4D14-AEB7-8322BF8410CF}"/>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60" name="Text Box 15">
          <a:extLst>
            <a:ext uri="{FF2B5EF4-FFF2-40B4-BE49-F238E27FC236}">
              <a16:creationId xmlns:a16="http://schemas.microsoft.com/office/drawing/2014/main" id="{C666A1D6-C7A0-455E-A258-DC37F885EBB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61" name="Text Box 15">
          <a:extLst>
            <a:ext uri="{FF2B5EF4-FFF2-40B4-BE49-F238E27FC236}">
              <a16:creationId xmlns:a16="http://schemas.microsoft.com/office/drawing/2014/main" id="{9F652D22-65C2-40F7-B637-6DD9A87FA134}"/>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62" name="Text Box 15">
          <a:extLst>
            <a:ext uri="{FF2B5EF4-FFF2-40B4-BE49-F238E27FC236}">
              <a16:creationId xmlns:a16="http://schemas.microsoft.com/office/drawing/2014/main" id="{ECD237A0-5823-480C-9C02-981F9BEED84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63" name="Text Box 15">
          <a:extLst>
            <a:ext uri="{FF2B5EF4-FFF2-40B4-BE49-F238E27FC236}">
              <a16:creationId xmlns:a16="http://schemas.microsoft.com/office/drawing/2014/main" id="{047B51D9-CD10-4EB1-A21E-91AB0784BAEA}"/>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64" name="Text Box 15">
          <a:extLst>
            <a:ext uri="{FF2B5EF4-FFF2-40B4-BE49-F238E27FC236}">
              <a16:creationId xmlns:a16="http://schemas.microsoft.com/office/drawing/2014/main" id="{1074A60A-3B5B-423E-8921-D1DEBDDEAB49}"/>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65" name="Text Box 15">
          <a:extLst>
            <a:ext uri="{FF2B5EF4-FFF2-40B4-BE49-F238E27FC236}">
              <a16:creationId xmlns:a16="http://schemas.microsoft.com/office/drawing/2014/main" id="{0B994A7B-B903-480F-9865-5B7AB19B4537}"/>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66" name="Text Box 15">
          <a:extLst>
            <a:ext uri="{FF2B5EF4-FFF2-40B4-BE49-F238E27FC236}">
              <a16:creationId xmlns:a16="http://schemas.microsoft.com/office/drawing/2014/main" id="{2486008E-4DC3-469D-8E86-A0AF5615873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67" name="Text Box 15">
          <a:extLst>
            <a:ext uri="{FF2B5EF4-FFF2-40B4-BE49-F238E27FC236}">
              <a16:creationId xmlns:a16="http://schemas.microsoft.com/office/drawing/2014/main" id="{B55CCBCC-3E4B-4520-BA40-6BE625A0E5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68" name="Text Box 15">
          <a:extLst>
            <a:ext uri="{FF2B5EF4-FFF2-40B4-BE49-F238E27FC236}">
              <a16:creationId xmlns:a16="http://schemas.microsoft.com/office/drawing/2014/main" id="{F90CB116-2AE1-480E-BC21-E7A2CFA456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69" name="Text Box 15">
          <a:extLst>
            <a:ext uri="{FF2B5EF4-FFF2-40B4-BE49-F238E27FC236}">
              <a16:creationId xmlns:a16="http://schemas.microsoft.com/office/drawing/2014/main" id="{2BE03512-0F1D-4E0D-AB11-52E463028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70" name="Text Box 15">
          <a:extLst>
            <a:ext uri="{FF2B5EF4-FFF2-40B4-BE49-F238E27FC236}">
              <a16:creationId xmlns:a16="http://schemas.microsoft.com/office/drawing/2014/main" id="{3880EE9E-3542-470B-82C5-DB464533491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71" name="Text Box 15">
          <a:extLst>
            <a:ext uri="{FF2B5EF4-FFF2-40B4-BE49-F238E27FC236}">
              <a16:creationId xmlns:a16="http://schemas.microsoft.com/office/drawing/2014/main" id="{2195FA27-1F27-4ABA-98D2-DAA8C1E127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72" name="Text Box 15">
          <a:extLst>
            <a:ext uri="{FF2B5EF4-FFF2-40B4-BE49-F238E27FC236}">
              <a16:creationId xmlns:a16="http://schemas.microsoft.com/office/drawing/2014/main" id="{32669E5D-62D2-4A0E-BFDC-C8B75FE1F83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73" name="Text Box 15">
          <a:extLst>
            <a:ext uri="{FF2B5EF4-FFF2-40B4-BE49-F238E27FC236}">
              <a16:creationId xmlns:a16="http://schemas.microsoft.com/office/drawing/2014/main" id="{FA26A64E-4291-4F11-B2F5-531F1D8853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74" name="Text Box 15">
          <a:extLst>
            <a:ext uri="{FF2B5EF4-FFF2-40B4-BE49-F238E27FC236}">
              <a16:creationId xmlns:a16="http://schemas.microsoft.com/office/drawing/2014/main" id="{159A4C65-0D3D-485F-A054-03D47FC1D5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75" name="Text Box 15">
          <a:extLst>
            <a:ext uri="{FF2B5EF4-FFF2-40B4-BE49-F238E27FC236}">
              <a16:creationId xmlns:a16="http://schemas.microsoft.com/office/drawing/2014/main" id="{9DBC3219-18ED-4CAA-AC41-C5CBFC3CA1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76" name="Text Box 15">
          <a:extLst>
            <a:ext uri="{FF2B5EF4-FFF2-40B4-BE49-F238E27FC236}">
              <a16:creationId xmlns:a16="http://schemas.microsoft.com/office/drawing/2014/main" id="{EB06F04F-7DF4-4AAC-B081-B664CBA481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77" name="Text Box 15">
          <a:extLst>
            <a:ext uri="{FF2B5EF4-FFF2-40B4-BE49-F238E27FC236}">
              <a16:creationId xmlns:a16="http://schemas.microsoft.com/office/drawing/2014/main" id="{8631B87E-C3EC-465F-A2FE-1E02C573A79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78" name="Text Box 15">
          <a:extLst>
            <a:ext uri="{FF2B5EF4-FFF2-40B4-BE49-F238E27FC236}">
              <a16:creationId xmlns:a16="http://schemas.microsoft.com/office/drawing/2014/main" id="{6EA72DA0-A413-469B-B63F-2A792E6ED6B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79" name="Text Box 15">
          <a:extLst>
            <a:ext uri="{FF2B5EF4-FFF2-40B4-BE49-F238E27FC236}">
              <a16:creationId xmlns:a16="http://schemas.microsoft.com/office/drawing/2014/main" id="{F09D7873-24FF-4C21-AE0A-0D31D2AFA5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80" name="Text Box 15">
          <a:extLst>
            <a:ext uri="{FF2B5EF4-FFF2-40B4-BE49-F238E27FC236}">
              <a16:creationId xmlns:a16="http://schemas.microsoft.com/office/drawing/2014/main" id="{6B3CE350-95E3-475C-ABD0-3E624F99E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81" name="Text Box 15">
          <a:extLst>
            <a:ext uri="{FF2B5EF4-FFF2-40B4-BE49-F238E27FC236}">
              <a16:creationId xmlns:a16="http://schemas.microsoft.com/office/drawing/2014/main" id="{25C7AC85-DC9C-4E30-AF2B-B1B8C3622C3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82" name="Text Box 15">
          <a:extLst>
            <a:ext uri="{FF2B5EF4-FFF2-40B4-BE49-F238E27FC236}">
              <a16:creationId xmlns:a16="http://schemas.microsoft.com/office/drawing/2014/main" id="{93158C71-2951-4E26-AA00-89A728D3A95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83" name="Text Box 15">
          <a:extLst>
            <a:ext uri="{FF2B5EF4-FFF2-40B4-BE49-F238E27FC236}">
              <a16:creationId xmlns:a16="http://schemas.microsoft.com/office/drawing/2014/main" id="{2B972B13-21A4-40DD-8688-275E7B5374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84" name="Text Box 15">
          <a:extLst>
            <a:ext uri="{FF2B5EF4-FFF2-40B4-BE49-F238E27FC236}">
              <a16:creationId xmlns:a16="http://schemas.microsoft.com/office/drawing/2014/main" id="{CFC4E52E-4FE9-4989-BB86-B6447F5953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85" name="Text Box 15">
          <a:extLst>
            <a:ext uri="{FF2B5EF4-FFF2-40B4-BE49-F238E27FC236}">
              <a16:creationId xmlns:a16="http://schemas.microsoft.com/office/drawing/2014/main" id="{B4A93AFF-EA16-45D2-8C51-504F36CCC8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86" name="Text Box 15">
          <a:extLst>
            <a:ext uri="{FF2B5EF4-FFF2-40B4-BE49-F238E27FC236}">
              <a16:creationId xmlns:a16="http://schemas.microsoft.com/office/drawing/2014/main" id="{726409E4-7991-4218-8ED2-1B0ED7930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87" name="Text Box 15">
          <a:extLst>
            <a:ext uri="{FF2B5EF4-FFF2-40B4-BE49-F238E27FC236}">
              <a16:creationId xmlns:a16="http://schemas.microsoft.com/office/drawing/2014/main" id="{FB337DE6-4D44-41A5-B508-6D38D4F2B7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88" name="Text Box 15">
          <a:extLst>
            <a:ext uri="{FF2B5EF4-FFF2-40B4-BE49-F238E27FC236}">
              <a16:creationId xmlns:a16="http://schemas.microsoft.com/office/drawing/2014/main" id="{6C9B92EB-9B0A-4AA7-B33D-29DFCE6051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89" name="Text Box 15">
          <a:extLst>
            <a:ext uri="{FF2B5EF4-FFF2-40B4-BE49-F238E27FC236}">
              <a16:creationId xmlns:a16="http://schemas.microsoft.com/office/drawing/2014/main" id="{0F66EA2F-0452-415E-8E8A-A5AB8223FBF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90" name="Text Box 15">
          <a:extLst>
            <a:ext uri="{FF2B5EF4-FFF2-40B4-BE49-F238E27FC236}">
              <a16:creationId xmlns:a16="http://schemas.microsoft.com/office/drawing/2014/main" id="{0BDC3273-6449-4CDF-B867-E2AEE146CE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91" name="Text Box 15">
          <a:extLst>
            <a:ext uri="{FF2B5EF4-FFF2-40B4-BE49-F238E27FC236}">
              <a16:creationId xmlns:a16="http://schemas.microsoft.com/office/drawing/2014/main" id="{8F8E9E63-98EE-404D-A960-966925A0008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92" name="Text Box 15">
          <a:extLst>
            <a:ext uri="{FF2B5EF4-FFF2-40B4-BE49-F238E27FC236}">
              <a16:creationId xmlns:a16="http://schemas.microsoft.com/office/drawing/2014/main" id="{517119CB-6D71-4143-AFFB-28026CE919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93" name="Text Box 15">
          <a:extLst>
            <a:ext uri="{FF2B5EF4-FFF2-40B4-BE49-F238E27FC236}">
              <a16:creationId xmlns:a16="http://schemas.microsoft.com/office/drawing/2014/main" id="{A42CC875-021B-4533-8483-8EA3086E333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94" name="Text Box 15">
          <a:extLst>
            <a:ext uri="{FF2B5EF4-FFF2-40B4-BE49-F238E27FC236}">
              <a16:creationId xmlns:a16="http://schemas.microsoft.com/office/drawing/2014/main" id="{A89DF3D8-A80E-4248-B829-23918FEE21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95" name="Text Box 15">
          <a:extLst>
            <a:ext uri="{FF2B5EF4-FFF2-40B4-BE49-F238E27FC236}">
              <a16:creationId xmlns:a16="http://schemas.microsoft.com/office/drawing/2014/main" id="{76928A9A-B82E-4F08-87B5-1B09F57D461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96" name="Text Box 15">
          <a:extLst>
            <a:ext uri="{FF2B5EF4-FFF2-40B4-BE49-F238E27FC236}">
              <a16:creationId xmlns:a16="http://schemas.microsoft.com/office/drawing/2014/main" id="{F44CB3B6-AB9C-455D-9FE3-9E5E1075C1D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97" name="Text Box 15">
          <a:extLst>
            <a:ext uri="{FF2B5EF4-FFF2-40B4-BE49-F238E27FC236}">
              <a16:creationId xmlns:a16="http://schemas.microsoft.com/office/drawing/2014/main" id="{D3471B51-190A-4A9B-B5F9-4027910A8C9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98" name="Text Box 15">
          <a:extLst>
            <a:ext uri="{FF2B5EF4-FFF2-40B4-BE49-F238E27FC236}">
              <a16:creationId xmlns:a16="http://schemas.microsoft.com/office/drawing/2014/main" id="{B99F1098-68AA-4235-B096-90E9A866B89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999" name="Text Box 15">
          <a:extLst>
            <a:ext uri="{FF2B5EF4-FFF2-40B4-BE49-F238E27FC236}">
              <a16:creationId xmlns:a16="http://schemas.microsoft.com/office/drawing/2014/main" id="{6C970C9C-4152-4310-9590-D53D8EE4C3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00" name="Text Box 15">
          <a:extLst>
            <a:ext uri="{FF2B5EF4-FFF2-40B4-BE49-F238E27FC236}">
              <a16:creationId xmlns:a16="http://schemas.microsoft.com/office/drawing/2014/main" id="{5C777522-9F55-416A-8579-F718B75997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01" name="Text Box 15">
          <a:extLst>
            <a:ext uri="{FF2B5EF4-FFF2-40B4-BE49-F238E27FC236}">
              <a16:creationId xmlns:a16="http://schemas.microsoft.com/office/drawing/2014/main" id="{90DD1D9B-20BC-4B9E-BB1D-D69FF7EA57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02" name="Text Box 15">
          <a:extLst>
            <a:ext uri="{FF2B5EF4-FFF2-40B4-BE49-F238E27FC236}">
              <a16:creationId xmlns:a16="http://schemas.microsoft.com/office/drawing/2014/main" id="{DE48B6FD-E1C3-442D-B218-91E893032B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03" name="Text Box 15">
          <a:extLst>
            <a:ext uri="{FF2B5EF4-FFF2-40B4-BE49-F238E27FC236}">
              <a16:creationId xmlns:a16="http://schemas.microsoft.com/office/drawing/2014/main" id="{AEFDFE02-2B2A-4601-9FA5-1701E36B18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04" name="Text Box 15">
          <a:extLst>
            <a:ext uri="{FF2B5EF4-FFF2-40B4-BE49-F238E27FC236}">
              <a16:creationId xmlns:a16="http://schemas.microsoft.com/office/drawing/2014/main" id="{465BCDF4-8ABA-4275-B7D7-FF6208958D6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05" name="Text Box 15">
          <a:extLst>
            <a:ext uri="{FF2B5EF4-FFF2-40B4-BE49-F238E27FC236}">
              <a16:creationId xmlns:a16="http://schemas.microsoft.com/office/drawing/2014/main" id="{7A7BAFAD-39BA-4E52-A27E-6C9B64589F2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06" name="Text Box 15">
          <a:extLst>
            <a:ext uri="{FF2B5EF4-FFF2-40B4-BE49-F238E27FC236}">
              <a16:creationId xmlns:a16="http://schemas.microsoft.com/office/drawing/2014/main" id="{2925E496-BE2D-4E95-AFA9-33FFEB2D39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07" name="Text Box 15">
          <a:extLst>
            <a:ext uri="{FF2B5EF4-FFF2-40B4-BE49-F238E27FC236}">
              <a16:creationId xmlns:a16="http://schemas.microsoft.com/office/drawing/2014/main" id="{59B6D7F6-5D75-4F19-96BA-E5B62376E1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08" name="Text Box 15">
          <a:extLst>
            <a:ext uri="{FF2B5EF4-FFF2-40B4-BE49-F238E27FC236}">
              <a16:creationId xmlns:a16="http://schemas.microsoft.com/office/drawing/2014/main" id="{AAA09261-A5E3-4157-9589-944CA1CE3E1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09" name="Text Box 15">
          <a:extLst>
            <a:ext uri="{FF2B5EF4-FFF2-40B4-BE49-F238E27FC236}">
              <a16:creationId xmlns:a16="http://schemas.microsoft.com/office/drawing/2014/main" id="{0EE093EC-D36D-4864-A4E5-FB37EDCD2AD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10" name="Text Box 15">
          <a:extLst>
            <a:ext uri="{FF2B5EF4-FFF2-40B4-BE49-F238E27FC236}">
              <a16:creationId xmlns:a16="http://schemas.microsoft.com/office/drawing/2014/main" id="{5D3AFE67-5D5B-4AC2-A7C9-5C530E38215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11" name="Text Box 15">
          <a:extLst>
            <a:ext uri="{FF2B5EF4-FFF2-40B4-BE49-F238E27FC236}">
              <a16:creationId xmlns:a16="http://schemas.microsoft.com/office/drawing/2014/main" id="{0DDA354E-FA47-459A-9CCE-9B0E6CE78DD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12" name="Text Box 15">
          <a:extLst>
            <a:ext uri="{FF2B5EF4-FFF2-40B4-BE49-F238E27FC236}">
              <a16:creationId xmlns:a16="http://schemas.microsoft.com/office/drawing/2014/main" id="{635DDBE4-092B-4FC6-80BD-3A823A1731C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13" name="Text Box 15">
          <a:extLst>
            <a:ext uri="{FF2B5EF4-FFF2-40B4-BE49-F238E27FC236}">
              <a16:creationId xmlns:a16="http://schemas.microsoft.com/office/drawing/2014/main" id="{94F48874-D571-4217-A2DC-FB1951DAD6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14" name="Text Box 15">
          <a:extLst>
            <a:ext uri="{FF2B5EF4-FFF2-40B4-BE49-F238E27FC236}">
              <a16:creationId xmlns:a16="http://schemas.microsoft.com/office/drawing/2014/main" id="{3DED3347-3E2D-4551-BE55-5AC892369C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15" name="Text Box 15">
          <a:extLst>
            <a:ext uri="{FF2B5EF4-FFF2-40B4-BE49-F238E27FC236}">
              <a16:creationId xmlns:a16="http://schemas.microsoft.com/office/drawing/2014/main" id="{CFF20E05-454F-4926-84CC-151B7A5FCB5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16" name="Text Box 15">
          <a:extLst>
            <a:ext uri="{FF2B5EF4-FFF2-40B4-BE49-F238E27FC236}">
              <a16:creationId xmlns:a16="http://schemas.microsoft.com/office/drawing/2014/main" id="{6C95EE9C-EE69-458A-862E-0C586034E09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17" name="Text Box 15">
          <a:extLst>
            <a:ext uri="{FF2B5EF4-FFF2-40B4-BE49-F238E27FC236}">
              <a16:creationId xmlns:a16="http://schemas.microsoft.com/office/drawing/2014/main" id="{84EAC188-1442-4BA4-A634-826EFBECEF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18" name="Text Box 15">
          <a:extLst>
            <a:ext uri="{FF2B5EF4-FFF2-40B4-BE49-F238E27FC236}">
              <a16:creationId xmlns:a16="http://schemas.microsoft.com/office/drawing/2014/main" id="{20233F79-2EA0-4DFF-94F6-5D7A2298CF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19" name="Text Box 15">
          <a:extLst>
            <a:ext uri="{FF2B5EF4-FFF2-40B4-BE49-F238E27FC236}">
              <a16:creationId xmlns:a16="http://schemas.microsoft.com/office/drawing/2014/main" id="{849E75E3-C6AD-43CC-B257-54989F9B94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20" name="Text Box 15">
          <a:extLst>
            <a:ext uri="{FF2B5EF4-FFF2-40B4-BE49-F238E27FC236}">
              <a16:creationId xmlns:a16="http://schemas.microsoft.com/office/drawing/2014/main" id="{0C169AAB-3C75-4199-8463-D89A29F8B32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21" name="Text Box 15">
          <a:extLst>
            <a:ext uri="{FF2B5EF4-FFF2-40B4-BE49-F238E27FC236}">
              <a16:creationId xmlns:a16="http://schemas.microsoft.com/office/drawing/2014/main" id="{AE98843A-933B-415C-B87C-D8A4B73EAAD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22" name="Text Box 15">
          <a:extLst>
            <a:ext uri="{FF2B5EF4-FFF2-40B4-BE49-F238E27FC236}">
              <a16:creationId xmlns:a16="http://schemas.microsoft.com/office/drawing/2014/main" id="{B7076BF4-A472-4186-AD99-6E78DDE5CDE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23" name="Text Box 15">
          <a:extLst>
            <a:ext uri="{FF2B5EF4-FFF2-40B4-BE49-F238E27FC236}">
              <a16:creationId xmlns:a16="http://schemas.microsoft.com/office/drawing/2014/main" id="{5D056EB7-A8BE-454B-8C05-38CAB446897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24" name="Text Box 15">
          <a:extLst>
            <a:ext uri="{FF2B5EF4-FFF2-40B4-BE49-F238E27FC236}">
              <a16:creationId xmlns:a16="http://schemas.microsoft.com/office/drawing/2014/main" id="{A41D7754-0959-48E4-A0C6-1B8FA4A5FC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25" name="Text Box 15">
          <a:extLst>
            <a:ext uri="{FF2B5EF4-FFF2-40B4-BE49-F238E27FC236}">
              <a16:creationId xmlns:a16="http://schemas.microsoft.com/office/drawing/2014/main" id="{6FCB491D-5A63-4714-BF06-0AF022FB5D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26" name="Text Box 15">
          <a:extLst>
            <a:ext uri="{FF2B5EF4-FFF2-40B4-BE49-F238E27FC236}">
              <a16:creationId xmlns:a16="http://schemas.microsoft.com/office/drawing/2014/main" id="{F15E702F-1DD7-447E-911C-ADDBE28D48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27" name="Text Box 15">
          <a:extLst>
            <a:ext uri="{FF2B5EF4-FFF2-40B4-BE49-F238E27FC236}">
              <a16:creationId xmlns:a16="http://schemas.microsoft.com/office/drawing/2014/main" id="{B5465585-9451-467E-A13F-0C679C20609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28" name="Text Box 15">
          <a:extLst>
            <a:ext uri="{FF2B5EF4-FFF2-40B4-BE49-F238E27FC236}">
              <a16:creationId xmlns:a16="http://schemas.microsoft.com/office/drawing/2014/main" id="{A08A612D-6A44-4669-9333-7C9C2811D0C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29" name="Text Box 15">
          <a:extLst>
            <a:ext uri="{FF2B5EF4-FFF2-40B4-BE49-F238E27FC236}">
              <a16:creationId xmlns:a16="http://schemas.microsoft.com/office/drawing/2014/main" id="{CFE93037-9438-4D7D-ADA0-FBCD88FE54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30" name="Text Box 15">
          <a:extLst>
            <a:ext uri="{FF2B5EF4-FFF2-40B4-BE49-F238E27FC236}">
              <a16:creationId xmlns:a16="http://schemas.microsoft.com/office/drawing/2014/main" id="{8160CAFE-C136-4546-A961-0500881D88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31" name="Text Box 15">
          <a:extLst>
            <a:ext uri="{FF2B5EF4-FFF2-40B4-BE49-F238E27FC236}">
              <a16:creationId xmlns:a16="http://schemas.microsoft.com/office/drawing/2014/main" id="{48E87853-80C7-46D0-873B-6213BE66DE7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32" name="Text Box 15">
          <a:extLst>
            <a:ext uri="{FF2B5EF4-FFF2-40B4-BE49-F238E27FC236}">
              <a16:creationId xmlns:a16="http://schemas.microsoft.com/office/drawing/2014/main" id="{3101F308-8357-4F28-B490-B8700D4008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33" name="Text Box 15">
          <a:extLst>
            <a:ext uri="{FF2B5EF4-FFF2-40B4-BE49-F238E27FC236}">
              <a16:creationId xmlns:a16="http://schemas.microsoft.com/office/drawing/2014/main" id="{67EE29C1-B41B-4868-8C68-8D724BC0D5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34" name="Text Box 15">
          <a:extLst>
            <a:ext uri="{FF2B5EF4-FFF2-40B4-BE49-F238E27FC236}">
              <a16:creationId xmlns:a16="http://schemas.microsoft.com/office/drawing/2014/main" id="{65FDD409-9EFE-4F8C-938F-BC820016BE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35" name="Text Box 15">
          <a:extLst>
            <a:ext uri="{FF2B5EF4-FFF2-40B4-BE49-F238E27FC236}">
              <a16:creationId xmlns:a16="http://schemas.microsoft.com/office/drawing/2014/main" id="{C296F530-BF7B-4381-819A-F681D48956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36" name="Text Box 15">
          <a:extLst>
            <a:ext uri="{FF2B5EF4-FFF2-40B4-BE49-F238E27FC236}">
              <a16:creationId xmlns:a16="http://schemas.microsoft.com/office/drawing/2014/main" id="{6AFC347C-1524-49B0-9184-BFFD9CB3512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37" name="Text Box 15">
          <a:extLst>
            <a:ext uri="{FF2B5EF4-FFF2-40B4-BE49-F238E27FC236}">
              <a16:creationId xmlns:a16="http://schemas.microsoft.com/office/drawing/2014/main" id="{EB24F20D-2758-4221-B97A-9568A6DC64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38" name="Text Box 15">
          <a:extLst>
            <a:ext uri="{FF2B5EF4-FFF2-40B4-BE49-F238E27FC236}">
              <a16:creationId xmlns:a16="http://schemas.microsoft.com/office/drawing/2014/main" id="{022AF7DB-8B9B-40CD-95F6-B770015339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39" name="Text Box 15">
          <a:extLst>
            <a:ext uri="{FF2B5EF4-FFF2-40B4-BE49-F238E27FC236}">
              <a16:creationId xmlns:a16="http://schemas.microsoft.com/office/drawing/2014/main" id="{10C67EDF-313D-48A7-AE79-1EABC663F8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40" name="Text Box 15">
          <a:extLst>
            <a:ext uri="{FF2B5EF4-FFF2-40B4-BE49-F238E27FC236}">
              <a16:creationId xmlns:a16="http://schemas.microsoft.com/office/drawing/2014/main" id="{201FC191-E615-4FBC-AF4E-DFF65ABE0D2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41" name="Text Box 15">
          <a:extLst>
            <a:ext uri="{FF2B5EF4-FFF2-40B4-BE49-F238E27FC236}">
              <a16:creationId xmlns:a16="http://schemas.microsoft.com/office/drawing/2014/main" id="{49BCDB19-2EE2-4EE5-A2BD-F7BD135296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42" name="Text Box 15">
          <a:extLst>
            <a:ext uri="{FF2B5EF4-FFF2-40B4-BE49-F238E27FC236}">
              <a16:creationId xmlns:a16="http://schemas.microsoft.com/office/drawing/2014/main" id="{4D32D764-9749-4994-B1AA-CC61E96531F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43" name="Text Box 15">
          <a:extLst>
            <a:ext uri="{FF2B5EF4-FFF2-40B4-BE49-F238E27FC236}">
              <a16:creationId xmlns:a16="http://schemas.microsoft.com/office/drawing/2014/main" id="{4DF176EE-4D23-4E01-971B-CE0452B548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44" name="Text Box 15">
          <a:extLst>
            <a:ext uri="{FF2B5EF4-FFF2-40B4-BE49-F238E27FC236}">
              <a16:creationId xmlns:a16="http://schemas.microsoft.com/office/drawing/2014/main" id="{F0949441-2F3E-40BD-A5C1-D52D3F820A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45" name="Text Box 15">
          <a:extLst>
            <a:ext uri="{FF2B5EF4-FFF2-40B4-BE49-F238E27FC236}">
              <a16:creationId xmlns:a16="http://schemas.microsoft.com/office/drawing/2014/main" id="{9DED636A-E1B1-4932-B28F-D46FAEBD10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46" name="Text Box 15">
          <a:extLst>
            <a:ext uri="{FF2B5EF4-FFF2-40B4-BE49-F238E27FC236}">
              <a16:creationId xmlns:a16="http://schemas.microsoft.com/office/drawing/2014/main" id="{5BD242BF-8651-4E63-8BCC-8DAC62BC520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47" name="Text Box 15">
          <a:extLst>
            <a:ext uri="{FF2B5EF4-FFF2-40B4-BE49-F238E27FC236}">
              <a16:creationId xmlns:a16="http://schemas.microsoft.com/office/drawing/2014/main" id="{6CC2CF70-1866-4ADC-B84A-62E8287DDEB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48" name="Text Box 15">
          <a:extLst>
            <a:ext uri="{FF2B5EF4-FFF2-40B4-BE49-F238E27FC236}">
              <a16:creationId xmlns:a16="http://schemas.microsoft.com/office/drawing/2014/main" id="{26F112C4-2EB9-49CA-9D1D-80139022834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49" name="Text Box 15">
          <a:extLst>
            <a:ext uri="{FF2B5EF4-FFF2-40B4-BE49-F238E27FC236}">
              <a16:creationId xmlns:a16="http://schemas.microsoft.com/office/drawing/2014/main" id="{55567CDC-E4A8-43FA-9626-DA84EF2C00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50" name="Text Box 15">
          <a:extLst>
            <a:ext uri="{FF2B5EF4-FFF2-40B4-BE49-F238E27FC236}">
              <a16:creationId xmlns:a16="http://schemas.microsoft.com/office/drawing/2014/main" id="{69DA503C-F5D5-4AE2-877E-72F3AB4156A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51" name="Text Box 15">
          <a:extLst>
            <a:ext uri="{FF2B5EF4-FFF2-40B4-BE49-F238E27FC236}">
              <a16:creationId xmlns:a16="http://schemas.microsoft.com/office/drawing/2014/main" id="{2607661E-3341-4EC2-9526-5B8025EDF71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52" name="Text Box 15">
          <a:extLst>
            <a:ext uri="{FF2B5EF4-FFF2-40B4-BE49-F238E27FC236}">
              <a16:creationId xmlns:a16="http://schemas.microsoft.com/office/drawing/2014/main" id="{076E1182-B044-481B-98BC-0C824D8B0F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53" name="Text Box 15">
          <a:extLst>
            <a:ext uri="{FF2B5EF4-FFF2-40B4-BE49-F238E27FC236}">
              <a16:creationId xmlns:a16="http://schemas.microsoft.com/office/drawing/2014/main" id="{441D6B83-5D8B-496D-9E72-C3D76BA233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54" name="Text Box 15">
          <a:extLst>
            <a:ext uri="{FF2B5EF4-FFF2-40B4-BE49-F238E27FC236}">
              <a16:creationId xmlns:a16="http://schemas.microsoft.com/office/drawing/2014/main" id="{3854174E-2118-4D6F-B83B-96F55C289B8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55" name="Text Box 15">
          <a:extLst>
            <a:ext uri="{FF2B5EF4-FFF2-40B4-BE49-F238E27FC236}">
              <a16:creationId xmlns:a16="http://schemas.microsoft.com/office/drawing/2014/main" id="{F3E0BB1E-08C9-4213-A466-00D84FE8E31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56" name="Text Box 15">
          <a:extLst>
            <a:ext uri="{FF2B5EF4-FFF2-40B4-BE49-F238E27FC236}">
              <a16:creationId xmlns:a16="http://schemas.microsoft.com/office/drawing/2014/main" id="{F3B34A5F-202C-429E-9949-BCFD13778E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57" name="Text Box 15">
          <a:extLst>
            <a:ext uri="{FF2B5EF4-FFF2-40B4-BE49-F238E27FC236}">
              <a16:creationId xmlns:a16="http://schemas.microsoft.com/office/drawing/2014/main" id="{A0CE4720-54B1-464B-8C83-A166E529BB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58" name="Text Box 15">
          <a:extLst>
            <a:ext uri="{FF2B5EF4-FFF2-40B4-BE49-F238E27FC236}">
              <a16:creationId xmlns:a16="http://schemas.microsoft.com/office/drawing/2014/main" id="{2501CF50-AFC5-47E2-8C9A-915F366EC6D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59" name="Text Box 15">
          <a:extLst>
            <a:ext uri="{FF2B5EF4-FFF2-40B4-BE49-F238E27FC236}">
              <a16:creationId xmlns:a16="http://schemas.microsoft.com/office/drawing/2014/main" id="{9AC409DC-5821-45A9-BFD6-EE8B1CC8D8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60" name="Text Box 15">
          <a:extLst>
            <a:ext uri="{FF2B5EF4-FFF2-40B4-BE49-F238E27FC236}">
              <a16:creationId xmlns:a16="http://schemas.microsoft.com/office/drawing/2014/main" id="{B54328D9-8943-4C26-87FE-6A41739AA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61" name="Text Box 15">
          <a:extLst>
            <a:ext uri="{FF2B5EF4-FFF2-40B4-BE49-F238E27FC236}">
              <a16:creationId xmlns:a16="http://schemas.microsoft.com/office/drawing/2014/main" id="{226B7A94-CF98-4D8A-A9F2-432B2E3B032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62" name="Text Box 15">
          <a:extLst>
            <a:ext uri="{FF2B5EF4-FFF2-40B4-BE49-F238E27FC236}">
              <a16:creationId xmlns:a16="http://schemas.microsoft.com/office/drawing/2014/main" id="{1BD2B0CC-75B9-43C3-8696-96EECDAA33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63" name="Text Box 15">
          <a:extLst>
            <a:ext uri="{FF2B5EF4-FFF2-40B4-BE49-F238E27FC236}">
              <a16:creationId xmlns:a16="http://schemas.microsoft.com/office/drawing/2014/main" id="{BB5B70C6-7143-4BB2-8322-6B217CF2644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64" name="Text Box 15">
          <a:extLst>
            <a:ext uri="{FF2B5EF4-FFF2-40B4-BE49-F238E27FC236}">
              <a16:creationId xmlns:a16="http://schemas.microsoft.com/office/drawing/2014/main" id="{46CAD476-AF71-498C-95B7-8B31902D497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65" name="Text Box 15">
          <a:extLst>
            <a:ext uri="{FF2B5EF4-FFF2-40B4-BE49-F238E27FC236}">
              <a16:creationId xmlns:a16="http://schemas.microsoft.com/office/drawing/2014/main" id="{22F312E9-2032-4D57-A921-81335F3DA4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66" name="Text Box 15">
          <a:extLst>
            <a:ext uri="{FF2B5EF4-FFF2-40B4-BE49-F238E27FC236}">
              <a16:creationId xmlns:a16="http://schemas.microsoft.com/office/drawing/2014/main" id="{BB83218B-BC03-4C59-B21D-5450D3F397D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67" name="Text Box 15">
          <a:extLst>
            <a:ext uri="{FF2B5EF4-FFF2-40B4-BE49-F238E27FC236}">
              <a16:creationId xmlns:a16="http://schemas.microsoft.com/office/drawing/2014/main" id="{885CA3BC-6947-4B57-8893-7CD805F631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68" name="Text Box 15">
          <a:extLst>
            <a:ext uri="{FF2B5EF4-FFF2-40B4-BE49-F238E27FC236}">
              <a16:creationId xmlns:a16="http://schemas.microsoft.com/office/drawing/2014/main" id="{92BAA38B-363A-461A-9A22-D728FD759D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69" name="Text Box 15">
          <a:extLst>
            <a:ext uri="{FF2B5EF4-FFF2-40B4-BE49-F238E27FC236}">
              <a16:creationId xmlns:a16="http://schemas.microsoft.com/office/drawing/2014/main" id="{D22202D8-2314-4E4F-B0B6-25F7BF5838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70" name="Text Box 15">
          <a:extLst>
            <a:ext uri="{FF2B5EF4-FFF2-40B4-BE49-F238E27FC236}">
              <a16:creationId xmlns:a16="http://schemas.microsoft.com/office/drawing/2014/main" id="{12EBC134-692D-4B2B-9FBB-50E6B72C1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71" name="Text Box 15">
          <a:extLst>
            <a:ext uri="{FF2B5EF4-FFF2-40B4-BE49-F238E27FC236}">
              <a16:creationId xmlns:a16="http://schemas.microsoft.com/office/drawing/2014/main" id="{3E9E9A4A-351C-4E4A-9777-E3A94EB6EA8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72" name="Text Box 15">
          <a:extLst>
            <a:ext uri="{FF2B5EF4-FFF2-40B4-BE49-F238E27FC236}">
              <a16:creationId xmlns:a16="http://schemas.microsoft.com/office/drawing/2014/main" id="{7CF6CC77-9071-418A-AC98-940F134CD2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73" name="Text Box 15">
          <a:extLst>
            <a:ext uri="{FF2B5EF4-FFF2-40B4-BE49-F238E27FC236}">
              <a16:creationId xmlns:a16="http://schemas.microsoft.com/office/drawing/2014/main" id="{C6757856-07E1-4A81-8C77-44C642054C7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74" name="Text Box 15">
          <a:extLst>
            <a:ext uri="{FF2B5EF4-FFF2-40B4-BE49-F238E27FC236}">
              <a16:creationId xmlns:a16="http://schemas.microsoft.com/office/drawing/2014/main" id="{23079789-17E4-46DE-9B0C-1BA880FCF7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75" name="Text Box 15">
          <a:extLst>
            <a:ext uri="{FF2B5EF4-FFF2-40B4-BE49-F238E27FC236}">
              <a16:creationId xmlns:a16="http://schemas.microsoft.com/office/drawing/2014/main" id="{60065BC6-466A-48B8-A21F-80D6CF45DA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76" name="Text Box 15">
          <a:extLst>
            <a:ext uri="{FF2B5EF4-FFF2-40B4-BE49-F238E27FC236}">
              <a16:creationId xmlns:a16="http://schemas.microsoft.com/office/drawing/2014/main" id="{B4A4E48F-F96B-44A3-A544-89B5B764F0E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77" name="Text Box 15">
          <a:extLst>
            <a:ext uri="{FF2B5EF4-FFF2-40B4-BE49-F238E27FC236}">
              <a16:creationId xmlns:a16="http://schemas.microsoft.com/office/drawing/2014/main" id="{DB286A94-F959-49BB-BFB6-C043F3E57B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78" name="Text Box 15">
          <a:extLst>
            <a:ext uri="{FF2B5EF4-FFF2-40B4-BE49-F238E27FC236}">
              <a16:creationId xmlns:a16="http://schemas.microsoft.com/office/drawing/2014/main" id="{9A50D3BD-D8CC-4903-B447-C13F91C83B4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79" name="Text Box 15">
          <a:extLst>
            <a:ext uri="{FF2B5EF4-FFF2-40B4-BE49-F238E27FC236}">
              <a16:creationId xmlns:a16="http://schemas.microsoft.com/office/drawing/2014/main" id="{974485DD-B951-4D91-8725-E6811B0832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80" name="Text Box 15">
          <a:extLst>
            <a:ext uri="{FF2B5EF4-FFF2-40B4-BE49-F238E27FC236}">
              <a16:creationId xmlns:a16="http://schemas.microsoft.com/office/drawing/2014/main" id="{B651E64E-74E7-427F-A9AF-1AFD176B5F4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81" name="Text Box 15">
          <a:extLst>
            <a:ext uri="{FF2B5EF4-FFF2-40B4-BE49-F238E27FC236}">
              <a16:creationId xmlns:a16="http://schemas.microsoft.com/office/drawing/2014/main" id="{C5E336D0-946A-4F0D-8C52-7DCB64F57D4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82" name="Text Box 15">
          <a:extLst>
            <a:ext uri="{FF2B5EF4-FFF2-40B4-BE49-F238E27FC236}">
              <a16:creationId xmlns:a16="http://schemas.microsoft.com/office/drawing/2014/main" id="{4143BA76-C8EF-4F83-BD54-EF7640DBEB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83" name="Text Box 15">
          <a:extLst>
            <a:ext uri="{FF2B5EF4-FFF2-40B4-BE49-F238E27FC236}">
              <a16:creationId xmlns:a16="http://schemas.microsoft.com/office/drawing/2014/main" id="{B34D7D20-464F-4857-91C1-F9DF68E7C44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84" name="Text Box 15">
          <a:extLst>
            <a:ext uri="{FF2B5EF4-FFF2-40B4-BE49-F238E27FC236}">
              <a16:creationId xmlns:a16="http://schemas.microsoft.com/office/drawing/2014/main" id="{91F2EDEC-58E6-402F-A355-B915E05FBE0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85" name="Text Box 15">
          <a:extLst>
            <a:ext uri="{FF2B5EF4-FFF2-40B4-BE49-F238E27FC236}">
              <a16:creationId xmlns:a16="http://schemas.microsoft.com/office/drawing/2014/main" id="{2DAF6119-1F78-414C-8947-38FC92C031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86" name="Text Box 15">
          <a:extLst>
            <a:ext uri="{FF2B5EF4-FFF2-40B4-BE49-F238E27FC236}">
              <a16:creationId xmlns:a16="http://schemas.microsoft.com/office/drawing/2014/main" id="{3C854803-CCEA-4CA9-971F-56749E7470E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87" name="Text Box 15">
          <a:extLst>
            <a:ext uri="{FF2B5EF4-FFF2-40B4-BE49-F238E27FC236}">
              <a16:creationId xmlns:a16="http://schemas.microsoft.com/office/drawing/2014/main" id="{0162B5A7-E11D-4C12-A501-95558214F27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88" name="Text Box 15">
          <a:extLst>
            <a:ext uri="{FF2B5EF4-FFF2-40B4-BE49-F238E27FC236}">
              <a16:creationId xmlns:a16="http://schemas.microsoft.com/office/drawing/2014/main" id="{A998CB47-7715-4C2F-9772-8FAE362504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89" name="Text Box 15">
          <a:extLst>
            <a:ext uri="{FF2B5EF4-FFF2-40B4-BE49-F238E27FC236}">
              <a16:creationId xmlns:a16="http://schemas.microsoft.com/office/drawing/2014/main" id="{F1FD1EBA-2A27-4160-A026-7F4356D65F2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90" name="Text Box 15">
          <a:extLst>
            <a:ext uri="{FF2B5EF4-FFF2-40B4-BE49-F238E27FC236}">
              <a16:creationId xmlns:a16="http://schemas.microsoft.com/office/drawing/2014/main" id="{64B11CDD-8AA6-43BA-B8D1-014FB05179D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91" name="Text Box 15">
          <a:extLst>
            <a:ext uri="{FF2B5EF4-FFF2-40B4-BE49-F238E27FC236}">
              <a16:creationId xmlns:a16="http://schemas.microsoft.com/office/drawing/2014/main" id="{BC205AA8-F372-4C7D-8492-D8F779E148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92" name="Text Box 15">
          <a:extLst>
            <a:ext uri="{FF2B5EF4-FFF2-40B4-BE49-F238E27FC236}">
              <a16:creationId xmlns:a16="http://schemas.microsoft.com/office/drawing/2014/main" id="{878DE710-3E36-431E-8915-A83B520810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93" name="Text Box 15">
          <a:extLst>
            <a:ext uri="{FF2B5EF4-FFF2-40B4-BE49-F238E27FC236}">
              <a16:creationId xmlns:a16="http://schemas.microsoft.com/office/drawing/2014/main" id="{FFFEF950-3BDC-4942-8D0D-D4C21D487F8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94" name="Text Box 15">
          <a:extLst>
            <a:ext uri="{FF2B5EF4-FFF2-40B4-BE49-F238E27FC236}">
              <a16:creationId xmlns:a16="http://schemas.microsoft.com/office/drawing/2014/main" id="{6D9C077F-096A-4179-8B81-F129F62B2B2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95" name="Text Box 15">
          <a:extLst>
            <a:ext uri="{FF2B5EF4-FFF2-40B4-BE49-F238E27FC236}">
              <a16:creationId xmlns:a16="http://schemas.microsoft.com/office/drawing/2014/main" id="{0F7A19BF-FF07-4759-AD49-4DED30630C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96" name="Text Box 15">
          <a:extLst>
            <a:ext uri="{FF2B5EF4-FFF2-40B4-BE49-F238E27FC236}">
              <a16:creationId xmlns:a16="http://schemas.microsoft.com/office/drawing/2014/main" id="{E444DB3B-11AB-4CD5-AF49-38800DFBF70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97" name="Text Box 15">
          <a:extLst>
            <a:ext uri="{FF2B5EF4-FFF2-40B4-BE49-F238E27FC236}">
              <a16:creationId xmlns:a16="http://schemas.microsoft.com/office/drawing/2014/main" id="{0F4CD493-AF6B-4808-95FA-54CE9503E92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98" name="Text Box 15">
          <a:extLst>
            <a:ext uri="{FF2B5EF4-FFF2-40B4-BE49-F238E27FC236}">
              <a16:creationId xmlns:a16="http://schemas.microsoft.com/office/drawing/2014/main" id="{0D750E34-F9B4-419F-B338-10CE2B0809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099" name="Text Box 15">
          <a:extLst>
            <a:ext uri="{FF2B5EF4-FFF2-40B4-BE49-F238E27FC236}">
              <a16:creationId xmlns:a16="http://schemas.microsoft.com/office/drawing/2014/main" id="{64BBCFBF-4260-49C8-9146-C1CA48FDC06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00" name="Text Box 15">
          <a:extLst>
            <a:ext uri="{FF2B5EF4-FFF2-40B4-BE49-F238E27FC236}">
              <a16:creationId xmlns:a16="http://schemas.microsoft.com/office/drawing/2014/main" id="{30D1FCEB-2C57-47A1-A9D9-7F97E9260C8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01" name="Text Box 15">
          <a:extLst>
            <a:ext uri="{FF2B5EF4-FFF2-40B4-BE49-F238E27FC236}">
              <a16:creationId xmlns:a16="http://schemas.microsoft.com/office/drawing/2014/main" id="{C2733BC3-4120-4936-95B3-9F7C4F451B4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02" name="Text Box 15">
          <a:extLst>
            <a:ext uri="{FF2B5EF4-FFF2-40B4-BE49-F238E27FC236}">
              <a16:creationId xmlns:a16="http://schemas.microsoft.com/office/drawing/2014/main" id="{7700A47A-FCD5-4346-80E2-807E79FBE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03" name="Text Box 15">
          <a:extLst>
            <a:ext uri="{FF2B5EF4-FFF2-40B4-BE49-F238E27FC236}">
              <a16:creationId xmlns:a16="http://schemas.microsoft.com/office/drawing/2014/main" id="{11769697-5EF6-470B-84C2-CAE8D9758C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04" name="Text Box 15">
          <a:extLst>
            <a:ext uri="{FF2B5EF4-FFF2-40B4-BE49-F238E27FC236}">
              <a16:creationId xmlns:a16="http://schemas.microsoft.com/office/drawing/2014/main" id="{E9BD8169-3604-440F-AA2A-5257E57457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05" name="Text Box 15">
          <a:extLst>
            <a:ext uri="{FF2B5EF4-FFF2-40B4-BE49-F238E27FC236}">
              <a16:creationId xmlns:a16="http://schemas.microsoft.com/office/drawing/2014/main" id="{68F16086-D96A-476A-AED0-B57A3E052A6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06" name="Text Box 15">
          <a:extLst>
            <a:ext uri="{FF2B5EF4-FFF2-40B4-BE49-F238E27FC236}">
              <a16:creationId xmlns:a16="http://schemas.microsoft.com/office/drawing/2014/main" id="{2D8A5B77-5A7E-4436-B160-B6509C84CE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07" name="Text Box 15">
          <a:extLst>
            <a:ext uri="{FF2B5EF4-FFF2-40B4-BE49-F238E27FC236}">
              <a16:creationId xmlns:a16="http://schemas.microsoft.com/office/drawing/2014/main" id="{2403E6A3-13FF-4980-818B-03850F4A7B3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08" name="Text Box 15">
          <a:extLst>
            <a:ext uri="{FF2B5EF4-FFF2-40B4-BE49-F238E27FC236}">
              <a16:creationId xmlns:a16="http://schemas.microsoft.com/office/drawing/2014/main" id="{A7A44986-A395-41DA-9848-771AB73966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09" name="Text Box 15">
          <a:extLst>
            <a:ext uri="{FF2B5EF4-FFF2-40B4-BE49-F238E27FC236}">
              <a16:creationId xmlns:a16="http://schemas.microsoft.com/office/drawing/2014/main" id="{7E1CF659-FCCE-4FAA-BBEC-5D1AF5F900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10" name="Text Box 15">
          <a:extLst>
            <a:ext uri="{FF2B5EF4-FFF2-40B4-BE49-F238E27FC236}">
              <a16:creationId xmlns:a16="http://schemas.microsoft.com/office/drawing/2014/main" id="{2EFB50EC-C252-415A-9A2C-291E11A8D8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11" name="Text Box 15">
          <a:extLst>
            <a:ext uri="{FF2B5EF4-FFF2-40B4-BE49-F238E27FC236}">
              <a16:creationId xmlns:a16="http://schemas.microsoft.com/office/drawing/2014/main" id="{1F897697-3331-4F74-B1FD-B8E3A11B92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12" name="Text Box 15">
          <a:extLst>
            <a:ext uri="{FF2B5EF4-FFF2-40B4-BE49-F238E27FC236}">
              <a16:creationId xmlns:a16="http://schemas.microsoft.com/office/drawing/2014/main" id="{6D3CA386-F9D3-44DC-9AD7-18C4E88194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13" name="Text Box 15">
          <a:extLst>
            <a:ext uri="{FF2B5EF4-FFF2-40B4-BE49-F238E27FC236}">
              <a16:creationId xmlns:a16="http://schemas.microsoft.com/office/drawing/2014/main" id="{68470E01-916D-4874-BB82-9E9CFD7E1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14" name="Text Box 15">
          <a:extLst>
            <a:ext uri="{FF2B5EF4-FFF2-40B4-BE49-F238E27FC236}">
              <a16:creationId xmlns:a16="http://schemas.microsoft.com/office/drawing/2014/main" id="{91E9D2A6-191F-4ACE-8CEC-F20F4839896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15" name="Text Box 15">
          <a:extLst>
            <a:ext uri="{FF2B5EF4-FFF2-40B4-BE49-F238E27FC236}">
              <a16:creationId xmlns:a16="http://schemas.microsoft.com/office/drawing/2014/main" id="{1475C8A0-3B9F-4D40-8B3B-9AF4BC370AD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16" name="Text Box 15">
          <a:extLst>
            <a:ext uri="{FF2B5EF4-FFF2-40B4-BE49-F238E27FC236}">
              <a16:creationId xmlns:a16="http://schemas.microsoft.com/office/drawing/2014/main" id="{CBA91804-4968-4982-8726-AF8411655CF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17" name="Text Box 15">
          <a:extLst>
            <a:ext uri="{FF2B5EF4-FFF2-40B4-BE49-F238E27FC236}">
              <a16:creationId xmlns:a16="http://schemas.microsoft.com/office/drawing/2014/main" id="{0E33DE09-87D3-4815-AFF5-A995168AD66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18" name="Text Box 15">
          <a:extLst>
            <a:ext uri="{FF2B5EF4-FFF2-40B4-BE49-F238E27FC236}">
              <a16:creationId xmlns:a16="http://schemas.microsoft.com/office/drawing/2014/main" id="{9E08C3DF-7294-4C9A-AC28-933C7323EC0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19" name="Text Box 15">
          <a:extLst>
            <a:ext uri="{FF2B5EF4-FFF2-40B4-BE49-F238E27FC236}">
              <a16:creationId xmlns:a16="http://schemas.microsoft.com/office/drawing/2014/main" id="{F1F2AB81-421C-4998-960D-85A2883CF32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20" name="Text Box 15">
          <a:extLst>
            <a:ext uri="{FF2B5EF4-FFF2-40B4-BE49-F238E27FC236}">
              <a16:creationId xmlns:a16="http://schemas.microsoft.com/office/drawing/2014/main" id="{1EEB5BC0-EC24-4F64-9067-1014B26D5B3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21" name="Text Box 15">
          <a:extLst>
            <a:ext uri="{FF2B5EF4-FFF2-40B4-BE49-F238E27FC236}">
              <a16:creationId xmlns:a16="http://schemas.microsoft.com/office/drawing/2014/main" id="{BF8142D8-CF69-4029-B3AE-CACD4C7D3C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22" name="Text Box 15">
          <a:extLst>
            <a:ext uri="{FF2B5EF4-FFF2-40B4-BE49-F238E27FC236}">
              <a16:creationId xmlns:a16="http://schemas.microsoft.com/office/drawing/2014/main" id="{CC347AD3-359F-40D2-B847-E9DBB7E0BB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23" name="Text Box 15">
          <a:extLst>
            <a:ext uri="{FF2B5EF4-FFF2-40B4-BE49-F238E27FC236}">
              <a16:creationId xmlns:a16="http://schemas.microsoft.com/office/drawing/2014/main" id="{F0A31125-A520-4829-A82F-23BAE3EA2C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24" name="Text Box 15">
          <a:extLst>
            <a:ext uri="{FF2B5EF4-FFF2-40B4-BE49-F238E27FC236}">
              <a16:creationId xmlns:a16="http://schemas.microsoft.com/office/drawing/2014/main" id="{B048F785-94BB-49C0-9495-B14EEB57F6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25" name="Text Box 15">
          <a:extLst>
            <a:ext uri="{FF2B5EF4-FFF2-40B4-BE49-F238E27FC236}">
              <a16:creationId xmlns:a16="http://schemas.microsoft.com/office/drawing/2014/main" id="{8DF9FEBE-0792-4078-B3F5-DF0010A46EE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26" name="Text Box 15">
          <a:extLst>
            <a:ext uri="{FF2B5EF4-FFF2-40B4-BE49-F238E27FC236}">
              <a16:creationId xmlns:a16="http://schemas.microsoft.com/office/drawing/2014/main" id="{6F46A3DC-A5F4-45CF-8BEB-518D545113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27" name="Text Box 15">
          <a:extLst>
            <a:ext uri="{FF2B5EF4-FFF2-40B4-BE49-F238E27FC236}">
              <a16:creationId xmlns:a16="http://schemas.microsoft.com/office/drawing/2014/main" id="{ACC001EA-664A-4D9F-8924-DF227966744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28" name="Text Box 15">
          <a:extLst>
            <a:ext uri="{FF2B5EF4-FFF2-40B4-BE49-F238E27FC236}">
              <a16:creationId xmlns:a16="http://schemas.microsoft.com/office/drawing/2014/main" id="{CDF37E6D-3A88-4CCF-AB9B-9E5FF8B6FE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29" name="Text Box 15">
          <a:extLst>
            <a:ext uri="{FF2B5EF4-FFF2-40B4-BE49-F238E27FC236}">
              <a16:creationId xmlns:a16="http://schemas.microsoft.com/office/drawing/2014/main" id="{EBDF6B3A-E4DA-486C-B52E-5E5164B6FBC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30" name="Text Box 15">
          <a:extLst>
            <a:ext uri="{FF2B5EF4-FFF2-40B4-BE49-F238E27FC236}">
              <a16:creationId xmlns:a16="http://schemas.microsoft.com/office/drawing/2014/main" id="{54921AFD-6E64-4974-9D91-BF938B8FB09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31" name="Text Box 15">
          <a:extLst>
            <a:ext uri="{FF2B5EF4-FFF2-40B4-BE49-F238E27FC236}">
              <a16:creationId xmlns:a16="http://schemas.microsoft.com/office/drawing/2014/main" id="{DE9A8FBE-B884-42AE-9B64-A4DCC55498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32" name="Text Box 15">
          <a:extLst>
            <a:ext uri="{FF2B5EF4-FFF2-40B4-BE49-F238E27FC236}">
              <a16:creationId xmlns:a16="http://schemas.microsoft.com/office/drawing/2014/main" id="{2214BD36-5170-40C1-BF87-1782E98939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33" name="Text Box 15">
          <a:extLst>
            <a:ext uri="{FF2B5EF4-FFF2-40B4-BE49-F238E27FC236}">
              <a16:creationId xmlns:a16="http://schemas.microsoft.com/office/drawing/2014/main" id="{A2A3AD60-1D81-412E-8B08-F9B313493E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34" name="Text Box 15">
          <a:extLst>
            <a:ext uri="{FF2B5EF4-FFF2-40B4-BE49-F238E27FC236}">
              <a16:creationId xmlns:a16="http://schemas.microsoft.com/office/drawing/2014/main" id="{7178BD56-9A8F-4655-83E1-638C7A071CB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35" name="Text Box 15">
          <a:extLst>
            <a:ext uri="{FF2B5EF4-FFF2-40B4-BE49-F238E27FC236}">
              <a16:creationId xmlns:a16="http://schemas.microsoft.com/office/drawing/2014/main" id="{D2B92741-C8A8-448F-BF66-AF3992FEDD2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36" name="Text Box 15">
          <a:extLst>
            <a:ext uri="{FF2B5EF4-FFF2-40B4-BE49-F238E27FC236}">
              <a16:creationId xmlns:a16="http://schemas.microsoft.com/office/drawing/2014/main" id="{4B46A866-816D-4A59-A471-4D37DC8B3A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37" name="Text Box 15">
          <a:extLst>
            <a:ext uri="{FF2B5EF4-FFF2-40B4-BE49-F238E27FC236}">
              <a16:creationId xmlns:a16="http://schemas.microsoft.com/office/drawing/2014/main" id="{16EFC90B-58B2-4D79-B0AB-A6F70C82E34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38" name="Text Box 15">
          <a:extLst>
            <a:ext uri="{FF2B5EF4-FFF2-40B4-BE49-F238E27FC236}">
              <a16:creationId xmlns:a16="http://schemas.microsoft.com/office/drawing/2014/main" id="{B23EA147-E7FD-48B5-8B57-F8AB5E1B17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39" name="Text Box 15">
          <a:extLst>
            <a:ext uri="{FF2B5EF4-FFF2-40B4-BE49-F238E27FC236}">
              <a16:creationId xmlns:a16="http://schemas.microsoft.com/office/drawing/2014/main" id="{645C6D99-E1F5-4BEE-A3A6-AF745E8019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40" name="Text Box 15">
          <a:extLst>
            <a:ext uri="{FF2B5EF4-FFF2-40B4-BE49-F238E27FC236}">
              <a16:creationId xmlns:a16="http://schemas.microsoft.com/office/drawing/2014/main" id="{0799DFE0-76DB-4F65-AAC4-15E01E17A60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41" name="Text Box 15">
          <a:extLst>
            <a:ext uri="{FF2B5EF4-FFF2-40B4-BE49-F238E27FC236}">
              <a16:creationId xmlns:a16="http://schemas.microsoft.com/office/drawing/2014/main" id="{58F1E652-7297-403E-BEB0-E35874EA4FA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42" name="Text Box 15">
          <a:extLst>
            <a:ext uri="{FF2B5EF4-FFF2-40B4-BE49-F238E27FC236}">
              <a16:creationId xmlns:a16="http://schemas.microsoft.com/office/drawing/2014/main" id="{FD032BF4-0444-43C9-992C-928EDBE4A8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43" name="Text Box 15">
          <a:extLst>
            <a:ext uri="{FF2B5EF4-FFF2-40B4-BE49-F238E27FC236}">
              <a16:creationId xmlns:a16="http://schemas.microsoft.com/office/drawing/2014/main" id="{BF8FF216-8AA3-4DA5-8120-904058FF7B2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44" name="Text Box 15">
          <a:extLst>
            <a:ext uri="{FF2B5EF4-FFF2-40B4-BE49-F238E27FC236}">
              <a16:creationId xmlns:a16="http://schemas.microsoft.com/office/drawing/2014/main" id="{ECCA2BB7-70AF-4CF4-9276-D0531E6685C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45" name="Text Box 15">
          <a:extLst>
            <a:ext uri="{FF2B5EF4-FFF2-40B4-BE49-F238E27FC236}">
              <a16:creationId xmlns:a16="http://schemas.microsoft.com/office/drawing/2014/main" id="{5585B11B-E37C-44FB-92ED-E8DFF83D48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46" name="Text Box 15">
          <a:extLst>
            <a:ext uri="{FF2B5EF4-FFF2-40B4-BE49-F238E27FC236}">
              <a16:creationId xmlns:a16="http://schemas.microsoft.com/office/drawing/2014/main" id="{B9FF6B86-79AF-47ED-BF6A-54C5DC17E7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47" name="Text Box 15">
          <a:extLst>
            <a:ext uri="{FF2B5EF4-FFF2-40B4-BE49-F238E27FC236}">
              <a16:creationId xmlns:a16="http://schemas.microsoft.com/office/drawing/2014/main" id="{D9177D5C-9359-4C86-BB71-4BA628BC63D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48" name="Text Box 15">
          <a:extLst>
            <a:ext uri="{FF2B5EF4-FFF2-40B4-BE49-F238E27FC236}">
              <a16:creationId xmlns:a16="http://schemas.microsoft.com/office/drawing/2014/main" id="{E12306E7-3B00-44EF-90E2-80A9913F72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49" name="Text Box 15">
          <a:extLst>
            <a:ext uri="{FF2B5EF4-FFF2-40B4-BE49-F238E27FC236}">
              <a16:creationId xmlns:a16="http://schemas.microsoft.com/office/drawing/2014/main" id="{5822CBA8-FB3C-469D-9FF5-A4D2D717426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50" name="Text Box 15">
          <a:extLst>
            <a:ext uri="{FF2B5EF4-FFF2-40B4-BE49-F238E27FC236}">
              <a16:creationId xmlns:a16="http://schemas.microsoft.com/office/drawing/2014/main" id="{2E5BACEF-49A2-4921-9DAC-EEAD3BCF35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51" name="Text Box 15">
          <a:extLst>
            <a:ext uri="{FF2B5EF4-FFF2-40B4-BE49-F238E27FC236}">
              <a16:creationId xmlns:a16="http://schemas.microsoft.com/office/drawing/2014/main" id="{14E60BB1-7CD8-4BFA-A963-33B57258227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52" name="Text Box 15">
          <a:extLst>
            <a:ext uri="{FF2B5EF4-FFF2-40B4-BE49-F238E27FC236}">
              <a16:creationId xmlns:a16="http://schemas.microsoft.com/office/drawing/2014/main" id="{19E34E6C-96EF-43D8-958F-BDCC4F8CFF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53" name="Text Box 15">
          <a:extLst>
            <a:ext uri="{FF2B5EF4-FFF2-40B4-BE49-F238E27FC236}">
              <a16:creationId xmlns:a16="http://schemas.microsoft.com/office/drawing/2014/main" id="{D5CF68C7-82DF-4502-82D3-3F06BA2066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54" name="Text Box 15">
          <a:extLst>
            <a:ext uri="{FF2B5EF4-FFF2-40B4-BE49-F238E27FC236}">
              <a16:creationId xmlns:a16="http://schemas.microsoft.com/office/drawing/2014/main" id="{15539B4D-0CC4-4681-97B7-BA8A3A0370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55" name="Text Box 15">
          <a:extLst>
            <a:ext uri="{FF2B5EF4-FFF2-40B4-BE49-F238E27FC236}">
              <a16:creationId xmlns:a16="http://schemas.microsoft.com/office/drawing/2014/main" id="{978595C7-26C4-4B99-9D23-F07138556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56" name="Text Box 15">
          <a:extLst>
            <a:ext uri="{FF2B5EF4-FFF2-40B4-BE49-F238E27FC236}">
              <a16:creationId xmlns:a16="http://schemas.microsoft.com/office/drawing/2014/main" id="{1CC5EBA5-E798-4321-9AC8-7FBEBD88AF4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57" name="Text Box 15">
          <a:extLst>
            <a:ext uri="{FF2B5EF4-FFF2-40B4-BE49-F238E27FC236}">
              <a16:creationId xmlns:a16="http://schemas.microsoft.com/office/drawing/2014/main" id="{62269880-C75C-4E05-8C43-427BD7E35D7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58" name="Text Box 15">
          <a:extLst>
            <a:ext uri="{FF2B5EF4-FFF2-40B4-BE49-F238E27FC236}">
              <a16:creationId xmlns:a16="http://schemas.microsoft.com/office/drawing/2014/main" id="{BF04E7E8-3201-4C0B-A192-358F45FA01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59" name="Text Box 15">
          <a:extLst>
            <a:ext uri="{FF2B5EF4-FFF2-40B4-BE49-F238E27FC236}">
              <a16:creationId xmlns:a16="http://schemas.microsoft.com/office/drawing/2014/main" id="{7131E7F9-FE33-4069-A934-C661582ECD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60" name="Text Box 15">
          <a:extLst>
            <a:ext uri="{FF2B5EF4-FFF2-40B4-BE49-F238E27FC236}">
              <a16:creationId xmlns:a16="http://schemas.microsoft.com/office/drawing/2014/main" id="{D150579F-F400-460D-ACD8-B0C602024C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61" name="Text Box 15">
          <a:extLst>
            <a:ext uri="{FF2B5EF4-FFF2-40B4-BE49-F238E27FC236}">
              <a16:creationId xmlns:a16="http://schemas.microsoft.com/office/drawing/2014/main" id="{A9ADEF7B-2E47-4BCF-8B4C-D638FA15C23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62" name="Text Box 15">
          <a:extLst>
            <a:ext uri="{FF2B5EF4-FFF2-40B4-BE49-F238E27FC236}">
              <a16:creationId xmlns:a16="http://schemas.microsoft.com/office/drawing/2014/main" id="{A5FD03B3-EBFA-412E-A2E9-D353449332C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63" name="Text Box 15">
          <a:extLst>
            <a:ext uri="{FF2B5EF4-FFF2-40B4-BE49-F238E27FC236}">
              <a16:creationId xmlns:a16="http://schemas.microsoft.com/office/drawing/2014/main" id="{17C7A022-25EC-47F2-AA70-957710E232E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65" name="Text Box 15">
          <a:extLst>
            <a:ext uri="{FF2B5EF4-FFF2-40B4-BE49-F238E27FC236}">
              <a16:creationId xmlns:a16="http://schemas.microsoft.com/office/drawing/2014/main" id="{C4ECBE14-3252-4FE0-91AD-DC7D36852229}"/>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66" name="Text Box 15">
          <a:extLst>
            <a:ext uri="{FF2B5EF4-FFF2-40B4-BE49-F238E27FC236}">
              <a16:creationId xmlns:a16="http://schemas.microsoft.com/office/drawing/2014/main" id="{30FAA4B3-B0BB-41A0-9971-4D91EDA44B3E}"/>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67" name="Text Box 15">
          <a:extLst>
            <a:ext uri="{FF2B5EF4-FFF2-40B4-BE49-F238E27FC236}">
              <a16:creationId xmlns:a16="http://schemas.microsoft.com/office/drawing/2014/main" id="{DD9EDE6F-25CC-40CC-9849-1816B37A3F6D}"/>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68" name="Text Box 15">
          <a:extLst>
            <a:ext uri="{FF2B5EF4-FFF2-40B4-BE49-F238E27FC236}">
              <a16:creationId xmlns:a16="http://schemas.microsoft.com/office/drawing/2014/main" id="{4A86288D-7745-45D1-99B0-B347994F82CB}"/>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69" name="Text Box 15">
          <a:extLst>
            <a:ext uri="{FF2B5EF4-FFF2-40B4-BE49-F238E27FC236}">
              <a16:creationId xmlns:a16="http://schemas.microsoft.com/office/drawing/2014/main" id="{1D36214F-E25A-4DB0-9B35-7CD4081E5FED}"/>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70" name="Text Box 15">
          <a:extLst>
            <a:ext uri="{FF2B5EF4-FFF2-40B4-BE49-F238E27FC236}">
              <a16:creationId xmlns:a16="http://schemas.microsoft.com/office/drawing/2014/main" id="{8BA7B960-170D-4799-8F8B-AA5CF3831028}"/>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71" name="Text Box 15">
          <a:extLst>
            <a:ext uri="{FF2B5EF4-FFF2-40B4-BE49-F238E27FC236}">
              <a16:creationId xmlns:a16="http://schemas.microsoft.com/office/drawing/2014/main" id="{D2473497-3D6E-462D-9FF8-7045A9C24690}"/>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72" name="Text Box 15">
          <a:extLst>
            <a:ext uri="{FF2B5EF4-FFF2-40B4-BE49-F238E27FC236}">
              <a16:creationId xmlns:a16="http://schemas.microsoft.com/office/drawing/2014/main" id="{EF40D65A-B4E6-4C75-A5B1-B477DD55C1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73" name="Text Box 15">
          <a:extLst>
            <a:ext uri="{FF2B5EF4-FFF2-40B4-BE49-F238E27FC236}">
              <a16:creationId xmlns:a16="http://schemas.microsoft.com/office/drawing/2014/main" id="{32CC90D1-1C06-4063-AFC1-34734D88507F}"/>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74" name="Text Box 15">
          <a:extLst>
            <a:ext uri="{FF2B5EF4-FFF2-40B4-BE49-F238E27FC236}">
              <a16:creationId xmlns:a16="http://schemas.microsoft.com/office/drawing/2014/main" id="{95FC5DD0-5B92-40CC-93C9-2CD1B599EE87}"/>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75" name="Text Box 15">
          <a:extLst>
            <a:ext uri="{FF2B5EF4-FFF2-40B4-BE49-F238E27FC236}">
              <a16:creationId xmlns:a16="http://schemas.microsoft.com/office/drawing/2014/main" id="{E9EAB800-9248-4783-989F-6B9F4B6FF7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76" name="Text Box 15">
          <a:extLst>
            <a:ext uri="{FF2B5EF4-FFF2-40B4-BE49-F238E27FC236}">
              <a16:creationId xmlns:a16="http://schemas.microsoft.com/office/drawing/2014/main" id="{D4238DE7-35E5-4807-97C5-13995576DC9E}"/>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77" name="Text Box 15">
          <a:extLst>
            <a:ext uri="{FF2B5EF4-FFF2-40B4-BE49-F238E27FC236}">
              <a16:creationId xmlns:a16="http://schemas.microsoft.com/office/drawing/2014/main" id="{31785EB6-E867-438B-9ED9-72A41022ECC5}"/>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78" name="Text Box 15">
          <a:extLst>
            <a:ext uri="{FF2B5EF4-FFF2-40B4-BE49-F238E27FC236}">
              <a16:creationId xmlns:a16="http://schemas.microsoft.com/office/drawing/2014/main" id="{F520EFF3-6732-4F06-B383-2387CF49235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1179" name="Text Box 16">
          <a:extLst>
            <a:ext uri="{FF2B5EF4-FFF2-40B4-BE49-F238E27FC236}">
              <a16:creationId xmlns:a16="http://schemas.microsoft.com/office/drawing/2014/main" id="{EF0DFD27-4584-4B48-ABB5-34E5BD5CF377}"/>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184" name="Text Box 16">
          <a:extLst>
            <a:ext uri="{FF2B5EF4-FFF2-40B4-BE49-F238E27FC236}">
              <a16:creationId xmlns:a16="http://schemas.microsoft.com/office/drawing/2014/main" id="{9FA899A6-F63B-41AE-9416-7C6E4AFAC352}"/>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185" name="Text Box 17">
          <a:extLst>
            <a:ext uri="{FF2B5EF4-FFF2-40B4-BE49-F238E27FC236}">
              <a16:creationId xmlns:a16="http://schemas.microsoft.com/office/drawing/2014/main" id="{8CC6A846-1350-4112-A777-0F72321BF29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186" name="Text Box 18">
          <a:extLst>
            <a:ext uri="{FF2B5EF4-FFF2-40B4-BE49-F238E27FC236}">
              <a16:creationId xmlns:a16="http://schemas.microsoft.com/office/drawing/2014/main" id="{3EB8EFF2-39AF-40F9-BB94-8152C605CC4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187" name="Text Box 19">
          <a:extLst>
            <a:ext uri="{FF2B5EF4-FFF2-40B4-BE49-F238E27FC236}">
              <a16:creationId xmlns:a16="http://schemas.microsoft.com/office/drawing/2014/main" id="{8958E14D-51EA-4C0E-BA9E-84B47A54156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88" name="Text Box 15">
          <a:extLst>
            <a:ext uri="{FF2B5EF4-FFF2-40B4-BE49-F238E27FC236}">
              <a16:creationId xmlns:a16="http://schemas.microsoft.com/office/drawing/2014/main" id="{B5097039-8BBF-4775-B84B-3B006A72461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189" name="Text Box 15">
          <a:extLst>
            <a:ext uri="{FF2B5EF4-FFF2-40B4-BE49-F238E27FC236}">
              <a16:creationId xmlns:a16="http://schemas.microsoft.com/office/drawing/2014/main" id="{7D2D6551-8F95-43A4-998B-760264B83A46}"/>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191" name="Text Box 16">
          <a:extLst>
            <a:ext uri="{FF2B5EF4-FFF2-40B4-BE49-F238E27FC236}">
              <a16:creationId xmlns:a16="http://schemas.microsoft.com/office/drawing/2014/main" id="{F5E015B6-2685-4659-BBC7-CD11DADD7CB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192" name="Text Box 17">
          <a:extLst>
            <a:ext uri="{FF2B5EF4-FFF2-40B4-BE49-F238E27FC236}">
              <a16:creationId xmlns:a16="http://schemas.microsoft.com/office/drawing/2014/main" id="{BA07460D-6677-4500-81AE-49833B66D96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193" name="Text Box 18">
          <a:extLst>
            <a:ext uri="{FF2B5EF4-FFF2-40B4-BE49-F238E27FC236}">
              <a16:creationId xmlns:a16="http://schemas.microsoft.com/office/drawing/2014/main" id="{8701CAA4-9777-459F-A885-808F70E83C2D}"/>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194" name="Text Box 19">
          <a:extLst>
            <a:ext uri="{FF2B5EF4-FFF2-40B4-BE49-F238E27FC236}">
              <a16:creationId xmlns:a16="http://schemas.microsoft.com/office/drawing/2014/main" id="{B5F8E599-4DD0-447C-888F-29E8A2A813C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435713"/>
    <xdr:sp macro="" textlink="">
      <xdr:nvSpPr>
        <xdr:cNvPr id="1195" name="Text Box 15">
          <a:extLst>
            <a:ext uri="{FF2B5EF4-FFF2-40B4-BE49-F238E27FC236}">
              <a16:creationId xmlns:a16="http://schemas.microsoft.com/office/drawing/2014/main" id="{F210B150-3403-40FD-92D9-0F6559C580E3}"/>
            </a:ext>
          </a:extLst>
        </xdr:cNvPr>
        <xdr:cNvSpPr txBox="1">
          <a:spLocks noChangeArrowheads="1"/>
        </xdr:cNvSpPr>
      </xdr:nvSpPr>
      <xdr:spPr bwMode="auto">
        <a:xfrm>
          <a:off x="3079750" y="4479925"/>
          <a:ext cx="95250" cy="4357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196" name="Text Box 16">
          <a:extLst>
            <a:ext uri="{FF2B5EF4-FFF2-40B4-BE49-F238E27FC236}">
              <a16:creationId xmlns:a16="http://schemas.microsoft.com/office/drawing/2014/main" id="{810632F6-DE25-4FB3-9B92-0B873C71C50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197" name="Text Box 17">
          <a:extLst>
            <a:ext uri="{FF2B5EF4-FFF2-40B4-BE49-F238E27FC236}">
              <a16:creationId xmlns:a16="http://schemas.microsoft.com/office/drawing/2014/main" id="{2B51B03E-5B1C-40CB-BDF9-2B73EB40AA11}"/>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198" name="Text Box 18">
          <a:extLst>
            <a:ext uri="{FF2B5EF4-FFF2-40B4-BE49-F238E27FC236}">
              <a16:creationId xmlns:a16="http://schemas.microsoft.com/office/drawing/2014/main" id="{F51F4477-0644-4457-83BA-8B54F1A06483}"/>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199" name="Text Box 19">
          <a:extLst>
            <a:ext uri="{FF2B5EF4-FFF2-40B4-BE49-F238E27FC236}">
              <a16:creationId xmlns:a16="http://schemas.microsoft.com/office/drawing/2014/main" id="{576CE2D9-A4BB-429F-918D-FA013111D6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77</xdr:row>
      <xdr:rowOff>0</xdr:rowOff>
    </xdr:from>
    <xdr:ext cx="95250" cy="213632"/>
    <xdr:sp macro="" textlink="">
      <xdr:nvSpPr>
        <xdr:cNvPr id="1200" name="Text Box 15">
          <a:extLst>
            <a:ext uri="{FF2B5EF4-FFF2-40B4-BE49-F238E27FC236}">
              <a16:creationId xmlns:a16="http://schemas.microsoft.com/office/drawing/2014/main" id="{DC07CB1F-8C75-4E67-840E-C03B87F635F7}"/>
            </a:ext>
          </a:extLst>
        </xdr:cNvPr>
        <xdr:cNvSpPr txBox="1">
          <a:spLocks noChangeArrowheads="1"/>
        </xdr:cNvSpPr>
      </xdr:nvSpPr>
      <xdr:spPr bwMode="auto">
        <a:xfrm>
          <a:off x="3999593" y="48046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01" name="Text Box 16">
          <a:extLst>
            <a:ext uri="{FF2B5EF4-FFF2-40B4-BE49-F238E27FC236}">
              <a16:creationId xmlns:a16="http://schemas.microsoft.com/office/drawing/2014/main" id="{49AD467E-FFDB-46C6-AAEA-C69629B62624}"/>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02" name="Text Box 17">
          <a:extLst>
            <a:ext uri="{FF2B5EF4-FFF2-40B4-BE49-F238E27FC236}">
              <a16:creationId xmlns:a16="http://schemas.microsoft.com/office/drawing/2014/main" id="{5580BFD5-EF7B-4D57-8C09-E96545D3BB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03" name="Text Box 18">
          <a:extLst>
            <a:ext uri="{FF2B5EF4-FFF2-40B4-BE49-F238E27FC236}">
              <a16:creationId xmlns:a16="http://schemas.microsoft.com/office/drawing/2014/main" id="{FF57D588-3408-441A-939E-CFAD6B57EC4E}"/>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04" name="Text Box 19">
          <a:extLst>
            <a:ext uri="{FF2B5EF4-FFF2-40B4-BE49-F238E27FC236}">
              <a16:creationId xmlns:a16="http://schemas.microsoft.com/office/drawing/2014/main" id="{CDDDD99A-D610-4238-98E0-2481A56859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05" name="Text Box 16">
          <a:extLst>
            <a:ext uri="{FF2B5EF4-FFF2-40B4-BE49-F238E27FC236}">
              <a16:creationId xmlns:a16="http://schemas.microsoft.com/office/drawing/2014/main" id="{DA404171-279E-41AA-8B69-45953FD50D9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06" name="Text Box 17">
          <a:extLst>
            <a:ext uri="{FF2B5EF4-FFF2-40B4-BE49-F238E27FC236}">
              <a16:creationId xmlns:a16="http://schemas.microsoft.com/office/drawing/2014/main" id="{BD8EA4B0-19B9-4067-9769-CA842CAD458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07" name="Text Box 18">
          <a:extLst>
            <a:ext uri="{FF2B5EF4-FFF2-40B4-BE49-F238E27FC236}">
              <a16:creationId xmlns:a16="http://schemas.microsoft.com/office/drawing/2014/main" id="{3880985D-91B4-4869-9BEF-AACF0370E5C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08" name="Text Box 19">
          <a:extLst>
            <a:ext uri="{FF2B5EF4-FFF2-40B4-BE49-F238E27FC236}">
              <a16:creationId xmlns:a16="http://schemas.microsoft.com/office/drawing/2014/main" id="{B8E10A15-9196-43D7-BC4D-94D413D0D32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442269"/>
    <xdr:sp macro="" textlink="">
      <xdr:nvSpPr>
        <xdr:cNvPr id="1209" name="Text Box 15">
          <a:extLst>
            <a:ext uri="{FF2B5EF4-FFF2-40B4-BE49-F238E27FC236}">
              <a16:creationId xmlns:a16="http://schemas.microsoft.com/office/drawing/2014/main" id="{126AD24F-DFE8-483E-B704-911259753522}"/>
            </a:ext>
          </a:extLst>
        </xdr:cNvPr>
        <xdr:cNvSpPr txBox="1">
          <a:spLocks noChangeArrowheads="1"/>
        </xdr:cNvSpPr>
      </xdr:nvSpPr>
      <xdr:spPr bwMode="auto">
        <a:xfrm>
          <a:off x="7585075"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10" name="Text Box 16">
          <a:extLst>
            <a:ext uri="{FF2B5EF4-FFF2-40B4-BE49-F238E27FC236}">
              <a16:creationId xmlns:a16="http://schemas.microsoft.com/office/drawing/2014/main" id="{E6B18F7C-932C-42D3-A980-FF323729BAB5}"/>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11" name="Text Box 17">
          <a:extLst>
            <a:ext uri="{FF2B5EF4-FFF2-40B4-BE49-F238E27FC236}">
              <a16:creationId xmlns:a16="http://schemas.microsoft.com/office/drawing/2014/main" id="{E7318D3A-A30F-4C55-861F-265F474DBB8F}"/>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12" name="Text Box 18">
          <a:extLst>
            <a:ext uri="{FF2B5EF4-FFF2-40B4-BE49-F238E27FC236}">
              <a16:creationId xmlns:a16="http://schemas.microsoft.com/office/drawing/2014/main" id="{4B6F9A9E-156D-4410-8AAE-8C36176D98AA}"/>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13" name="Text Box 19">
          <a:extLst>
            <a:ext uri="{FF2B5EF4-FFF2-40B4-BE49-F238E27FC236}">
              <a16:creationId xmlns:a16="http://schemas.microsoft.com/office/drawing/2014/main" id="{FA0C7531-F050-4481-B9E8-3B2F2A38A14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214" name="Text Box 15">
          <a:extLst>
            <a:ext uri="{FF2B5EF4-FFF2-40B4-BE49-F238E27FC236}">
              <a16:creationId xmlns:a16="http://schemas.microsoft.com/office/drawing/2014/main" id="{3A05A8EE-0767-45A6-92AF-B759BC49C254}"/>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15" name="Text Box 16">
          <a:extLst>
            <a:ext uri="{FF2B5EF4-FFF2-40B4-BE49-F238E27FC236}">
              <a16:creationId xmlns:a16="http://schemas.microsoft.com/office/drawing/2014/main" id="{0E7369C3-AC1F-4E7C-BCEF-56C1343F2301}"/>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16" name="Text Box 17">
          <a:extLst>
            <a:ext uri="{FF2B5EF4-FFF2-40B4-BE49-F238E27FC236}">
              <a16:creationId xmlns:a16="http://schemas.microsoft.com/office/drawing/2014/main" id="{2C231655-1730-4C9C-A555-667B4C718DAF}"/>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17" name="Text Box 18">
          <a:extLst>
            <a:ext uri="{FF2B5EF4-FFF2-40B4-BE49-F238E27FC236}">
              <a16:creationId xmlns:a16="http://schemas.microsoft.com/office/drawing/2014/main" id="{70039FA0-365C-4B03-AE1E-AE26222BF016}"/>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18" name="Text Box 19">
          <a:extLst>
            <a:ext uri="{FF2B5EF4-FFF2-40B4-BE49-F238E27FC236}">
              <a16:creationId xmlns:a16="http://schemas.microsoft.com/office/drawing/2014/main" id="{278B0159-6FA7-4A6D-A52E-28B42899FFA5}"/>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219" name="Text Box 16">
          <a:extLst>
            <a:ext uri="{FF2B5EF4-FFF2-40B4-BE49-F238E27FC236}">
              <a16:creationId xmlns:a16="http://schemas.microsoft.com/office/drawing/2014/main" id="{F3082E46-C681-48C8-8FE9-82D599BE1035}"/>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220" name="Text Box 17">
          <a:extLst>
            <a:ext uri="{FF2B5EF4-FFF2-40B4-BE49-F238E27FC236}">
              <a16:creationId xmlns:a16="http://schemas.microsoft.com/office/drawing/2014/main" id="{F317EAF5-EC7B-4FA7-9B9A-F85ABBE8AC08}"/>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221" name="Text Box 18">
          <a:extLst>
            <a:ext uri="{FF2B5EF4-FFF2-40B4-BE49-F238E27FC236}">
              <a16:creationId xmlns:a16="http://schemas.microsoft.com/office/drawing/2014/main" id="{B4C2A483-1CDE-49F1-87A4-9B62BC5EE7FC}"/>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222" name="Text Box 19">
          <a:extLst>
            <a:ext uri="{FF2B5EF4-FFF2-40B4-BE49-F238E27FC236}">
              <a16:creationId xmlns:a16="http://schemas.microsoft.com/office/drawing/2014/main" id="{AA42C23B-5D2A-4EB5-A8ED-BC0FD08BFDFB}"/>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442269"/>
    <xdr:sp macro="" textlink="">
      <xdr:nvSpPr>
        <xdr:cNvPr id="1223" name="Text Box 15">
          <a:extLst>
            <a:ext uri="{FF2B5EF4-FFF2-40B4-BE49-F238E27FC236}">
              <a16:creationId xmlns:a16="http://schemas.microsoft.com/office/drawing/2014/main" id="{EA3325E1-174B-4507-8A4E-3DF09BEF1E3F}"/>
            </a:ext>
          </a:extLst>
        </xdr:cNvPr>
        <xdr:cNvSpPr txBox="1">
          <a:spLocks noChangeArrowheads="1"/>
        </xdr:cNvSpPr>
      </xdr:nvSpPr>
      <xdr:spPr bwMode="auto">
        <a:xfrm>
          <a:off x="4565650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224" name="Text Box 16">
          <a:extLst>
            <a:ext uri="{FF2B5EF4-FFF2-40B4-BE49-F238E27FC236}">
              <a16:creationId xmlns:a16="http://schemas.microsoft.com/office/drawing/2014/main" id="{65023353-0F6B-4625-857D-C07B93242D9F}"/>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225" name="Text Box 17">
          <a:extLst>
            <a:ext uri="{FF2B5EF4-FFF2-40B4-BE49-F238E27FC236}">
              <a16:creationId xmlns:a16="http://schemas.microsoft.com/office/drawing/2014/main" id="{F6CD3BF1-8EA9-4962-AD01-8CD9C6FD136A}"/>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226" name="Text Box 18">
          <a:extLst>
            <a:ext uri="{FF2B5EF4-FFF2-40B4-BE49-F238E27FC236}">
              <a16:creationId xmlns:a16="http://schemas.microsoft.com/office/drawing/2014/main" id="{C539417E-7403-41B9-9DB5-3CD458A74716}"/>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227" name="Text Box 19">
          <a:extLst>
            <a:ext uri="{FF2B5EF4-FFF2-40B4-BE49-F238E27FC236}">
              <a16:creationId xmlns:a16="http://schemas.microsoft.com/office/drawing/2014/main" id="{A2BE5131-E606-41A8-AAE6-C2B4BFA5676B}"/>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213632"/>
    <xdr:sp macro="" textlink="">
      <xdr:nvSpPr>
        <xdr:cNvPr id="1228" name="Text Box 15">
          <a:extLst>
            <a:ext uri="{FF2B5EF4-FFF2-40B4-BE49-F238E27FC236}">
              <a16:creationId xmlns:a16="http://schemas.microsoft.com/office/drawing/2014/main" id="{A9791EE7-D35C-4193-8CE9-73FDD55080A1}"/>
            </a:ext>
          </a:extLst>
        </xdr:cNvPr>
        <xdr:cNvSpPr txBox="1">
          <a:spLocks noChangeArrowheads="1"/>
        </xdr:cNvSpPr>
      </xdr:nvSpPr>
      <xdr:spPr bwMode="auto">
        <a:xfrm>
          <a:off x="4565650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229" name="Text Box 16">
          <a:extLst>
            <a:ext uri="{FF2B5EF4-FFF2-40B4-BE49-F238E27FC236}">
              <a16:creationId xmlns:a16="http://schemas.microsoft.com/office/drawing/2014/main" id="{42A64549-D733-4CF2-953A-574085B2C501}"/>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230" name="Text Box 17">
          <a:extLst>
            <a:ext uri="{FF2B5EF4-FFF2-40B4-BE49-F238E27FC236}">
              <a16:creationId xmlns:a16="http://schemas.microsoft.com/office/drawing/2014/main" id="{6E7586D1-8E3D-40C5-800D-A1B547010B78}"/>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231" name="Text Box 18">
          <a:extLst>
            <a:ext uri="{FF2B5EF4-FFF2-40B4-BE49-F238E27FC236}">
              <a16:creationId xmlns:a16="http://schemas.microsoft.com/office/drawing/2014/main" id="{6FCA5B08-65FC-45C6-9A25-3635C5C81F60}"/>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232" name="Text Box 19">
          <a:extLst>
            <a:ext uri="{FF2B5EF4-FFF2-40B4-BE49-F238E27FC236}">
              <a16:creationId xmlns:a16="http://schemas.microsoft.com/office/drawing/2014/main" id="{B8763420-5963-4F45-8FC3-51EC764A1FC5}"/>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33" name="Text Box 16">
          <a:extLst>
            <a:ext uri="{FF2B5EF4-FFF2-40B4-BE49-F238E27FC236}">
              <a16:creationId xmlns:a16="http://schemas.microsoft.com/office/drawing/2014/main" id="{6FA41DCB-6030-478C-87FC-6EDF562B20FA}"/>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34" name="Text Box 17">
          <a:extLst>
            <a:ext uri="{FF2B5EF4-FFF2-40B4-BE49-F238E27FC236}">
              <a16:creationId xmlns:a16="http://schemas.microsoft.com/office/drawing/2014/main" id="{1172754F-B34C-4D0A-8CDB-0296231C9B42}"/>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35" name="Text Box 18">
          <a:extLst>
            <a:ext uri="{FF2B5EF4-FFF2-40B4-BE49-F238E27FC236}">
              <a16:creationId xmlns:a16="http://schemas.microsoft.com/office/drawing/2014/main" id="{C4DCA4A0-D0A9-4FAC-B49E-494B57C4E6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36" name="Text Box 19">
          <a:extLst>
            <a:ext uri="{FF2B5EF4-FFF2-40B4-BE49-F238E27FC236}">
              <a16:creationId xmlns:a16="http://schemas.microsoft.com/office/drawing/2014/main" id="{56FE16EF-C137-4677-838A-42723799D2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444014"/>
    <xdr:sp macro="" textlink="">
      <xdr:nvSpPr>
        <xdr:cNvPr id="1237" name="Text Box 15">
          <a:extLst>
            <a:ext uri="{FF2B5EF4-FFF2-40B4-BE49-F238E27FC236}">
              <a16:creationId xmlns:a16="http://schemas.microsoft.com/office/drawing/2014/main" id="{734BFBC8-F5FD-4767-9D38-930E00685F0B}"/>
            </a:ext>
          </a:extLst>
        </xdr:cNvPr>
        <xdr:cNvSpPr txBox="1">
          <a:spLocks noChangeArrowheads="1"/>
        </xdr:cNvSpPr>
      </xdr:nvSpPr>
      <xdr:spPr bwMode="auto">
        <a:xfrm>
          <a:off x="3079750" y="4092575"/>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238" name="Text Box 15">
          <a:extLst>
            <a:ext uri="{FF2B5EF4-FFF2-40B4-BE49-F238E27FC236}">
              <a16:creationId xmlns:a16="http://schemas.microsoft.com/office/drawing/2014/main" id="{BFB75829-F1D2-4D2A-BD4A-16DD224B5F8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39" name="Text Box 16">
          <a:extLst>
            <a:ext uri="{FF2B5EF4-FFF2-40B4-BE49-F238E27FC236}">
              <a16:creationId xmlns:a16="http://schemas.microsoft.com/office/drawing/2014/main" id="{5AD8D121-4FE8-42DE-A5A0-485B124C0BCF}"/>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40" name="Text Box 17">
          <a:extLst>
            <a:ext uri="{FF2B5EF4-FFF2-40B4-BE49-F238E27FC236}">
              <a16:creationId xmlns:a16="http://schemas.microsoft.com/office/drawing/2014/main" id="{7488AA3F-B802-4DC8-A7B8-0399B627AF1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41" name="Text Box 18">
          <a:extLst>
            <a:ext uri="{FF2B5EF4-FFF2-40B4-BE49-F238E27FC236}">
              <a16:creationId xmlns:a16="http://schemas.microsoft.com/office/drawing/2014/main" id="{C2C53C44-C8CD-447E-9D14-50F04B49CF55}"/>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42" name="Text Box 19">
          <a:extLst>
            <a:ext uri="{FF2B5EF4-FFF2-40B4-BE49-F238E27FC236}">
              <a16:creationId xmlns:a16="http://schemas.microsoft.com/office/drawing/2014/main" id="{D3310E10-24A0-4EC3-A450-E9B6142BFE63}"/>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243" name="Text Box 15">
          <a:extLst>
            <a:ext uri="{FF2B5EF4-FFF2-40B4-BE49-F238E27FC236}">
              <a16:creationId xmlns:a16="http://schemas.microsoft.com/office/drawing/2014/main" id="{53289337-8BE4-4705-9D63-3E28304D8D22}"/>
            </a:ext>
          </a:extLst>
        </xdr:cNvPr>
        <xdr:cNvSpPr txBox="1">
          <a:spLocks noChangeArrowheads="1"/>
        </xdr:cNvSpPr>
      </xdr:nvSpPr>
      <xdr:spPr bwMode="auto">
        <a:xfrm>
          <a:off x="30797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44" name="Text Box 16">
          <a:extLst>
            <a:ext uri="{FF2B5EF4-FFF2-40B4-BE49-F238E27FC236}">
              <a16:creationId xmlns:a16="http://schemas.microsoft.com/office/drawing/2014/main" id="{DCC797B9-C816-4A06-A899-4D68FD70A21E}"/>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45" name="Text Box 17">
          <a:extLst>
            <a:ext uri="{FF2B5EF4-FFF2-40B4-BE49-F238E27FC236}">
              <a16:creationId xmlns:a16="http://schemas.microsoft.com/office/drawing/2014/main" id="{8F5005A6-6085-4DDD-B7AE-4E21AD74965B}"/>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46" name="Text Box 18">
          <a:extLst>
            <a:ext uri="{FF2B5EF4-FFF2-40B4-BE49-F238E27FC236}">
              <a16:creationId xmlns:a16="http://schemas.microsoft.com/office/drawing/2014/main" id="{15B0617D-6B67-4090-BBCF-71577C834D1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47" name="Text Box 19">
          <a:extLst>
            <a:ext uri="{FF2B5EF4-FFF2-40B4-BE49-F238E27FC236}">
              <a16:creationId xmlns:a16="http://schemas.microsoft.com/office/drawing/2014/main" id="{803A5808-2CCE-429A-BA81-B200669827D5}"/>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248" name="Text Box 15">
          <a:extLst>
            <a:ext uri="{FF2B5EF4-FFF2-40B4-BE49-F238E27FC236}">
              <a16:creationId xmlns:a16="http://schemas.microsoft.com/office/drawing/2014/main" id="{BB8830E8-3E1A-46BB-87FF-164E78207860}"/>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444331"/>
    <xdr:sp macro="" textlink="">
      <xdr:nvSpPr>
        <xdr:cNvPr id="1249" name="Text Box 15">
          <a:extLst>
            <a:ext uri="{FF2B5EF4-FFF2-40B4-BE49-F238E27FC236}">
              <a16:creationId xmlns:a16="http://schemas.microsoft.com/office/drawing/2014/main" id="{867B859D-C5F7-4F00-B6DC-03A458031318}"/>
            </a:ext>
          </a:extLst>
        </xdr:cNvPr>
        <xdr:cNvSpPr txBox="1">
          <a:spLocks noChangeArrowheads="1"/>
        </xdr:cNvSpPr>
      </xdr:nvSpPr>
      <xdr:spPr bwMode="auto">
        <a:xfrm>
          <a:off x="3079750" y="447992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50" name="Text Box 16">
          <a:extLst>
            <a:ext uri="{FF2B5EF4-FFF2-40B4-BE49-F238E27FC236}">
              <a16:creationId xmlns:a16="http://schemas.microsoft.com/office/drawing/2014/main" id="{239E392F-8C5C-471C-BB5F-1DCE5484AF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51" name="Text Box 17">
          <a:extLst>
            <a:ext uri="{FF2B5EF4-FFF2-40B4-BE49-F238E27FC236}">
              <a16:creationId xmlns:a16="http://schemas.microsoft.com/office/drawing/2014/main" id="{53CDDF5E-74F6-47AF-AD07-B49121659BE9}"/>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52" name="Text Box 18">
          <a:extLst>
            <a:ext uri="{FF2B5EF4-FFF2-40B4-BE49-F238E27FC236}">
              <a16:creationId xmlns:a16="http://schemas.microsoft.com/office/drawing/2014/main" id="{A6CB809D-6D10-4042-8825-6C298E1CA914}"/>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53" name="Text Box 19">
          <a:extLst>
            <a:ext uri="{FF2B5EF4-FFF2-40B4-BE49-F238E27FC236}">
              <a16:creationId xmlns:a16="http://schemas.microsoft.com/office/drawing/2014/main" id="{230C34B9-0B46-4056-B287-F7055A435136}"/>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254" name="Text Box 15">
          <a:extLst>
            <a:ext uri="{FF2B5EF4-FFF2-40B4-BE49-F238E27FC236}">
              <a16:creationId xmlns:a16="http://schemas.microsoft.com/office/drawing/2014/main" id="{0CA768F3-7D8E-4028-8172-6BDA9555035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442269"/>
    <xdr:sp macro="" textlink="">
      <xdr:nvSpPr>
        <xdr:cNvPr id="1255" name="Text Box 15">
          <a:extLst>
            <a:ext uri="{FF2B5EF4-FFF2-40B4-BE49-F238E27FC236}">
              <a16:creationId xmlns:a16="http://schemas.microsoft.com/office/drawing/2014/main" id="{1AF1441C-90EA-41BC-80CB-41C8AFAB156E}"/>
            </a:ext>
          </a:extLst>
        </xdr:cNvPr>
        <xdr:cNvSpPr txBox="1">
          <a:spLocks noChangeArrowheads="1"/>
        </xdr:cNvSpPr>
      </xdr:nvSpPr>
      <xdr:spPr bwMode="auto">
        <a:xfrm>
          <a:off x="7585075"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256" name="Text Box 15">
          <a:extLst>
            <a:ext uri="{FF2B5EF4-FFF2-40B4-BE49-F238E27FC236}">
              <a16:creationId xmlns:a16="http://schemas.microsoft.com/office/drawing/2014/main" id="{7B1AA8D5-B5D2-4C9E-8AA7-D31BF83795D8}"/>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57" name="Text Box 16">
          <a:extLst>
            <a:ext uri="{FF2B5EF4-FFF2-40B4-BE49-F238E27FC236}">
              <a16:creationId xmlns:a16="http://schemas.microsoft.com/office/drawing/2014/main" id="{C6CDA11A-1F3F-43C8-BC8C-A3533DE17EB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58" name="Text Box 17">
          <a:extLst>
            <a:ext uri="{FF2B5EF4-FFF2-40B4-BE49-F238E27FC236}">
              <a16:creationId xmlns:a16="http://schemas.microsoft.com/office/drawing/2014/main" id="{3860909B-CE95-4E20-9F72-48B4E64577F9}"/>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59" name="Text Box 18">
          <a:extLst>
            <a:ext uri="{FF2B5EF4-FFF2-40B4-BE49-F238E27FC236}">
              <a16:creationId xmlns:a16="http://schemas.microsoft.com/office/drawing/2014/main" id="{D6283346-D56D-4545-BF13-1EFE9AAFE674}"/>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60" name="Text Box 19">
          <a:extLst>
            <a:ext uri="{FF2B5EF4-FFF2-40B4-BE49-F238E27FC236}">
              <a16:creationId xmlns:a16="http://schemas.microsoft.com/office/drawing/2014/main" id="{373E37DF-E4C8-46B1-9388-4E3561848F1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261" name="Text Box 15">
          <a:extLst>
            <a:ext uri="{FF2B5EF4-FFF2-40B4-BE49-F238E27FC236}">
              <a16:creationId xmlns:a16="http://schemas.microsoft.com/office/drawing/2014/main" id="{A04F853F-1ED4-4180-9919-215A8C103A07}"/>
            </a:ext>
          </a:extLst>
        </xdr:cNvPr>
        <xdr:cNvSpPr txBox="1">
          <a:spLocks noChangeArrowheads="1"/>
        </xdr:cNvSpPr>
      </xdr:nvSpPr>
      <xdr:spPr bwMode="auto">
        <a:xfrm>
          <a:off x="7585075"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62" name="Text Box 16">
          <a:extLst>
            <a:ext uri="{FF2B5EF4-FFF2-40B4-BE49-F238E27FC236}">
              <a16:creationId xmlns:a16="http://schemas.microsoft.com/office/drawing/2014/main" id="{AE8F85D8-4A2B-4888-8237-3E5C015BB34D}"/>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63" name="Text Box 17">
          <a:extLst>
            <a:ext uri="{FF2B5EF4-FFF2-40B4-BE49-F238E27FC236}">
              <a16:creationId xmlns:a16="http://schemas.microsoft.com/office/drawing/2014/main" id="{5E1BAE08-322C-4FD0-BF0E-60B84D75117C}"/>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64" name="Text Box 18">
          <a:extLst>
            <a:ext uri="{FF2B5EF4-FFF2-40B4-BE49-F238E27FC236}">
              <a16:creationId xmlns:a16="http://schemas.microsoft.com/office/drawing/2014/main" id="{399DEAE2-6480-4667-98BE-F9CF04B4048B}"/>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65" name="Text Box 19">
          <a:extLst>
            <a:ext uri="{FF2B5EF4-FFF2-40B4-BE49-F238E27FC236}">
              <a16:creationId xmlns:a16="http://schemas.microsoft.com/office/drawing/2014/main" id="{4471400B-B898-4881-8E80-18BE8BC23CF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266" name="Text Box 15">
          <a:extLst>
            <a:ext uri="{FF2B5EF4-FFF2-40B4-BE49-F238E27FC236}">
              <a16:creationId xmlns:a16="http://schemas.microsoft.com/office/drawing/2014/main" id="{BB8696B6-8D8F-4B87-91CF-566A3BFC5D5E}"/>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67" name="Text Box 16">
          <a:extLst>
            <a:ext uri="{FF2B5EF4-FFF2-40B4-BE49-F238E27FC236}">
              <a16:creationId xmlns:a16="http://schemas.microsoft.com/office/drawing/2014/main" id="{D68D6FB1-0245-4C5B-8D0A-55AAE2FC481B}"/>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68" name="Text Box 17">
          <a:extLst>
            <a:ext uri="{FF2B5EF4-FFF2-40B4-BE49-F238E27FC236}">
              <a16:creationId xmlns:a16="http://schemas.microsoft.com/office/drawing/2014/main" id="{B33BFEC3-FEE8-4B95-9CC2-D41DF13E9822}"/>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69" name="Text Box 18">
          <a:extLst>
            <a:ext uri="{FF2B5EF4-FFF2-40B4-BE49-F238E27FC236}">
              <a16:creationId xmlns:a16="http://schemas.microsoft.com/office/drawing/2014/main" id="{EB477292-328F-4235-AEE9-D2577508F2D9}"/>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70" name="Text Box 19">
          <a:extLst>
            <a:ext uri="{FF2B5EF4-FFF2-40B4-BE49-F238E27FC236}">
              <a16:creationId xmlns:a16="http://schemas.microsoft.com/office/drawing/2014/main" id="{E8C34C1D-5008-4C44-8D5C-24F7E6D845F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442269"/>
    <xdr:sp macro="" textlink="">
      <xdr:nvSpPr>
        <xdr:cNvPr id="1271" name="Text Box 15">
          <a:extLst>
            <a:ext uri="{FF2B5EF4-FFF2-40B4-BE49-F238E27FC236}">
              <a16:creationId xmlns:a16="http://schemas.microsoft.com/office/drawing/2014/main" id="{3E8A77EB-FF6C-47A1-A6E2-41A43294FD90}"/>
            </a:ext>
          </a:extLst>
        </xdr:cNvPr>
        <xdr:cNvSpPr txBox="1">
          <a:spLocks noChangeArrowheads="1"/>
        </xdr:cNvSpPr>
      </xdr:nvSpPr>
      <xdr:spPr bwMode="auto">
        <a:xfrm>
          <a:off x="958215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72" name="Text Box 16">
          <a:extLst>
            <a:ext uri="{FF2B5EF4-FFF2-40B4-BE49-F238E27FC236}">
              <a16:creationId xmlns:a16="http://schemas.microsoft.com/office/drawing/2014/main" id="{DBFAC26D-7CDF-4544-BD36-29552760827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73" name="Text Box 17">
          <a:extLst>
            <a:ext uri="{FF2B5EF4-FFF2-40B4-BE49-F238E27FC236}">
              <a16:creationId xmlns:a16="http://schemas.microsoft.com/office/drawing/2014/main" id="{14663F2B-0780-4227-80EE-A651DF96FB3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74" name="Text Box 18">
          <a:extLst>
            <a:ext uri="{FF2B5EF4-FFF2-40B4-BE49-F238E27FC236}">
              <a16:creationId xmlns:a16="http://schemas.microsoft.com/office/drawing/2014/main" id="{419CE2EA-5C9B-4FD3-99C1-798CED248E4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75" name="Text Box 19">
          <a:extLst>
            <a:ext uri="{FF2B5EF4-FFF2-40B4-BE49-F238E27FC236}">
              <a16:creationId xmlns:a16="http://schemas.microsoft.com/office/drawing/2014/main" id="{60715028-13D6-4E6F-BB83-B534E3C6384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276" name="Text Box 15">
          <a:extLst>
            <a:ext uri="{FF2B5EF4-FFF2-40B4-BE49-F238E27FC236}">
              <a16:creationId xmlns:a16="http://schemas.microsoft.com/office/drawing/2014/main" id="{0E2FBC3C-8C19-4B79-9C3B-96120F1E2502}"/>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77" name="Text Box 16">
          <a:extLst>
            <a:ext uri="{FF2B5EF4-FFF2-40B4-BE49-F238E27FC236}">
              <a16:creationId xmlns:a16="http://schemas.microsoft.com/office/drawing/2014/main" id="{AE83428C-7F7C-4A5B-9488-270B28778DDF}"/>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78" name="Text Box 17">
          <a:extLst>
            <a:ext uri="{FF2B5EF4-FFF2-40B4-BE49-F238E27FC236}">
              <a16:creationId xmlns:a16="http://schemas.microsoft.com/office/drawing/2014/main" id="{425F0BD3-2EBA-41A0-88D1-D6F23221C44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79" name="Text Box 18">
          <a:extLst>
            <a:ext uri="{FF2B5EF4-FFF2-40B4-BE49-F238E27FC236}">
              <a16:creationId xmlns:a16="http://schemas.microsoft.com/office/drawing/2014/main" id="{9E693517-43DE-4889-8D90-86E33BE03367}"/>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80" name="Text Box 19">
          <a:extLst>
            <a:ext uri="{FF2B5EF4-FFF2-40B4-BE49-F238E27FC236}">
              <a16:creationId xmlns:a16="http://schemas.microsoft.com/office/drawing/2014/main" id="{CA87DD49-F942-45BD-A7B0-36A4C9E954C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442269"/>
    <xdr:sp macro="" textlink="">
      <xdr:nvSpPr>
        <xdr:cNvPr id="1281" name="Text Box 15">
          <a:extLst>
            <a:ext uri="{FF2B5EF4-FFF2-40B4-BE49-F238E27FC236}">
              <a16:creationId xmlns:a16="http://schemas.microsoft.com/office/drawing/2014/main" id="{52121C95-1A93-4480-B9DE-BA4838C8B6FC}"/>
            </a:ext>
          </a:extLst>
        </xdr:cNvPr>
        <xdr:cNvSpPr txBox="1">
          <a:spLocks noChangeArrowheads="1"/>
        </xdr:cNvSpPr>
      </xdr:nvSpPr>
      <xdr:spPr bwMode="auto">
        <a:xfrm>
          <a:off x="9582150"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282" name="Text Box 15">
          <a:extLst>
            <a:ext uri="{FF2B5EF4-FFF2-40B4-BE49-F238E27FC236}">
              <a16:creationId xmlns:a16="http://schemas.microsoft.com/office/drawing/2014/main" id="{1AF9C98C-4717-4FF2-B201-91AC86C8B816}"/>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83" name="Text Box 16">
          <a:extLst>
            <a:ext uri="{FF2B5EF4-FFF2-40B4-BE49-F238E27FC236}">
              <a16:creationId xmlns:a16="http://schemas.microsoft.com/office/drawing/2014/main" id="{46C159A9-29AB-4C3C-BD3B-9FB183E624C3}"/>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84" name="Text Box 17">
          <a:extLst>
            <a:ext uri="{FF2B5EF4-FFF2-40B4-BE49-F238E27FC236}">
              <a16:creationId xmlns:a16="http://schemas.microsoft.com/office/drawing/2014/main" id="{5C9F328C-2916-4C0E-8494-5484F7C87FC4}"/>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85" name="Text Box 18">
          <a:extLst>
            <a:ext uri="{FF2B5EF4-FFF2-40B4-BE49-F238E27FC236}">
              <a16:creationId xmlns:a16="http://schemas.microsoft.com/office/drawing/2014/main" id="{E90194BB-7604-4104-969F-A5BC42413B7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86" name="Text Box 19">
          <a:extLst>
            <a:ext uri="{FF2B5EF4-FFF2-40B4-BE49-F238E27FC236}">
              <a16:creationId xmlns:a16="http://schemas.microsoft.com/office/drawing/2014/main" id="{74B15FF7-65C0-485E-9BAB-451AACA70020}"/>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287" name="Text Box 15">
          <a:extLst>
            <a:ext uri="{FF2B5EF4-FFF2-40B4-BE49-F238E27FC236}">
              <a16:creationId xmlns:a16="http://schemas.microsoft.com/office/drawing/2014/main" id="{7067AE43-70B1-4D8C-B287-52B25726193E}"/>
            </a:ext>
          </a:extLst>
        </xdr:cNvPr>
        <xdr:cNvSpPr txBox="1">
          <a:spLocks noChangeArrowheads="1"/>
        </xdr:cNvSpPr>
      </xdr:nvSpPr>
      <xdr:spPr bwMode="auto">
        <a:xfrm>
          <a:off x="95821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88" name="Text Box 16">
          <a:extLst>
            <a:ext uri="{FF2B5EF4-FFF2-40B4-BE49-F238E27FC236}">
              <a16:creationId xmlns:a16="http://schemas.microsoft.com/office/drawing/2014/main" id="{682F90A6-3D01-45D8-8FD9-553EE0E4E03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89" name="Text Box 17">
          <a:extLst>
            <a:ext uri="{FF2B5EF4-FFF2-40B4-BE49-F238E27FC236}">
              <a16:creationId xmlns:a16="http://schemas.microsoft.com/office/drawing/2014/main" id="{4E8B4BCB-136C-44E8-BCD2-2CD897F9965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90" name="Text Box 18">
          <a:extLst>
            <a:ext uri="{FF2B5EF4-FFF2-40B4-BE49-F238E27FC236}">
              <a16:creationId xmlns:a16="http://schemas.microsoft.com/office/drawing/2014/main" id="{80216D33-EC68-43B6-8FF0-ADE7AAD93AE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291" name="Text Box 19">
          <a:extLst>
            <a:ext uri="{FF2B5EF4-FFF2-40B4-BE49-F238E27FC236}">
              <a16:creationId xmlns:a16="http://schemas.microsoft.com/office/drawing/2014/main" id="{800A0822-36A2-4178-A9E1-1C70DD4EF7E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213632"/>
    <xdr:sp macro="" textlink="">
      <xdr:nvSpPr>
        <xdr:cNvPr id="1292" name="Text Box 15">
          <a:extLst>
            <a:ext uri="{FF2B5EF4-FFF2-40B4-BE49-F238E27FC236}">
              <a16:creationId xmlns:a16="http://schemas.microsoft.com/office/drawing/2014/main" id="{31B09218-73C7-43FE-A03E-906D4EC985AF}"/>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93" name="Text Box 16">
          <a:extLst>
            <a:ext uri="{FF2B5EF4-FFF2-40B4-BE49-F238E27FC236}">
              <a16:creationId xmlns:a16="http://schemas.microsoft.com/office/drawing/2014/main" id="{D3E90D77-1D81-44EB-A93E-5B8EF11CB2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94" name="Text Box 17">
          <a:extLst>
            <a:ext uri="{FF2B5EF4-FFF2-40B4-BE49-F238E27FC236}">
              <a16:creationId xmlns:a16="http://schemas.microsoft.com/office/drawing/2014/main" id="{FC954132-6492-4C5C-873F-23C86BC4BE46}"/>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95" name="Text Box 18">
          <a:extLst>
            <a:ext uri="{FF2B5EF4-FFF2-40B4-BE49-F238E27FC236}">
              <a16:creationId xmlns:a16="http://schemas.microsoft.com/office/drawing/2014/main" id="{F10ED0B7-F5ED-4238-8597-B6EAD853F55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296" name="Text Box 19">
          <a:extLst>
            <a:ext uri="{FF2B5EF4-FFF2-40B4-BE49-F238E27FC236}">
              <a16:creationId xmlns:a16="http://schemas.microsoft.com/office/drawing/2014/main" id="{EF7D0A67-E249-40FA-A7ED-CF3BE4AD330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97" name="Text Box 16">
          <a:extLst>
            <a:ext uri="{FF2B5EF4-FFF2-40B4-BE49-F238E27FC236}">
              <a16:creationId xmlns:a16="http://schemas.microsoft.com/office/drawing/2014/main" id="{FC82B86A-C7B7-4365-B8B2-4B73D74E48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98" name="Text Box 17">
          <a:extLst>
            <a:ext uri="{FF2B5EF4-FFF2-40B4-BE49-F238E27FC236}">
              <a16:creationId xmlns:a16="http://schemas.microsoft.com/office/drawing/2014/main" id="{B203410E-9E76-4B06-BB28-A4EB9F9FD9B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299" name="Text Box 18">
          <a:extLst>
            <a:ext uri="{FF2B5EF4-FFF2-40B4-BE49-F238E27FC236}">
              <a16:creationId xmlns:a16="http://schemas.microsoft.com/office/drawing/2014/main" id="{378BE26E-4CE3-4702-9AD6-F61C4986519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00" name="Text Box 19">
          <a:extLst>
            <a:ext uri="{FF2B5EF4-FFF2-40B4-BE49-F238E27FC236}">
              <a16:creationId xmlns:a16="http://schemas.microsoft.com/office/drawing/2014/main" id="{F9DC501E-A97C-4BBC-A22C-29C09AFC87A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01" name="Text Box 16">
          <a:extLst>
            <a:ext uri="{FF2B5EF4-FFF2-40B4-BE49-F238E27FC236}">
              <a16:creationId xmlns:a16="http://schemas.microsoft.com/office/drawing/2014/main" id="{72C21863-A209-4F3D-B57B-335945101270}"/>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02" name="Text Box 17">
          <a:extLst>
            <a:ext uri="{FF2B5EF4-FFF2-40B4-BE49-F238E27FC236}">
              <a16:creationId xmlns:a16="http://schemas.microsoft.com/office/drawing/2014/main" id="{4D6F590F-65F4-4385-B042-12E2E0BF9D1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03" name="Text Box 18">
          <a:extLst>
            <a:ext uri="{FF2B5EF4-FFF2-40B4-BE49-F238E27FC236}">
              <a16:creationId xmlns:a16="http://schemas.microsoft.com/office/drawing/2014/main" id="{EF538D49-6779-4500-B644-422A2686B5B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04" name="Text Box 19">
          <a:extLst>
            <a:ext uri="{FF2B5EF4-FFF2-40B4-BE49-F238E27FC236}">
              <a16:creationId xmlns:a16="http://schemas.microsoft.com/office/drawing/2014/main" id="{964C6B1A-CA87-431F-AB08-5D8D6C45CA7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444014"/>
    <xdr:sp macro="" textlink="">
      <xdr:nvSpPr>
        <xdr:cNvPr id="1305" name="Text Box 15">
          <a:extLst>
            <a:ext uri="{FF2B5EF4-FFF2-40B4-BE49-F238E27FC236}">
              <a16:creationId xmlns:a16="http://schemas.microsoft.com/office/drawing/2014/main" id="{5F09F72D-D465-415B-B5B4-99E2E898160A}"/>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06" name="Text Box 16">
          <a:extLst>
            <a:ext uri="{FF2B5EF4-FFF2-40B4-BE49-F238E27FC236}">
              <a16:creationId xmlns:a16="http://schemas.microsoft.com/office/drawing/2014/main" id="{DF73F67A-8427-4D6A-A42D-7F8E609624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07" name="Text Box 17">
          <a:extLst>
            <a:ext uri="{FF2B5EF4-FFF2-40B4-BE49-F238E27FC236}">
              <a16:creationId xmlns:a16="http://schemas.microsoft.com/office/drawing/2014/main" id="{9DB586B0-99FD-48DC-B85C-EB38FAED84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08" name="Text Box 18">
          <a:extLst>
            <a:ext uri="{FF2B5EF4-FFF2-40B4-BE49-F238E27FC236}">
              <a16:creationId xmlns:a16="http://schemas.microsoft.com/office/drawing/2014/main" id="{EA0C5682-90DA-4EDE-A052-7726CE11314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09" name="Text Box 19">
          <a:extLst>
            <a:ext uri="{FF2B5EF4-FFF2-40B4-BE49-F238E27FC236}">
              <a16:creationId xmlns:a16="http://schemas.microsoft.com/office/drawing/2014/main" id="{9DB77E01-6001-462B-9398-381CB713815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310" name="Text Box 15">
          <a:extLst>
            <a:ext uri="{FF2B5EF4-FFF2-40B4-BE49-F238E27FC236}">
              <a16:creationId xmlns:a16="http://schemas.microsoft.com/office/drawing/2014/main" id="{58DC461D-829F-4176-93B6-3C20543839E1}"/>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442269"/>
    <xdr:sp macro="" textlink="">
      <xdr:nvSpPr>
        <xdr:cNvPr id="1311" name="Text Box 15">
          <a:extLst>
            <a:ext uri="{FF2B5EF4-FFF2-40B4-BE49-F238E27FC236}">
              <a16:creationId xmlns:a16="http://schemas.microsoft.com/office/drawing/2014/main" id="{D69259C2-60B2-4804-A8CA-FF1737B0190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12" name="Text Box 16">
          <a:extLst>
            <a:ext uri="{FF2B5EF4-FFF2-40B4-BE49-F238E27FC236}">
              <a16:creationId xmlns:a16="http://schemas.microsoft.com/office/drawing/2014/main" id="{60FB31FF-F417-4D4D-BBC5-D3B66AA97D6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13" name="Text Box 17">
          <a:extLst>
            <a:ext uri="{FF2B5EF4-FFF2-40B4-BE49-F238E27FC236}">
              <a16:creationId xmlns:a16="http://schemas.microsoft.com/office/drawing/2014/main" id="{2D185B1C-ECCF-41ED-ABB9-8BDAEAE19BA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14" name="Text Box 18">
          <a:extLst>
            <a:ext uri="{FF2B5EF4-FFF2-40B4-BE49-F238E27FC236}">
              <a16:creationId xmlns:a16="http://schemas.microsoft.com/office/drawing/2014/main" id="{5E43DBFD-79BB-4F58-B078-A4D6A480050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315" name="Text Box 15">
          <a:extLst>
            <a:ext uri="{FF2B5EF4-FFF2-40B4-BE49-F238E27FC236}">
              <a16:creationId xmlns:a16="http://schemas.microsoft.com/office/drawing/2014/main" id="{91A627DF-80A8-495C-8B9B-CBC3E8D1C9C3}"/>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16" name="Text Box 16">
          <a:extLst>
            <a:ext uri="{FF2B5EF4-FFF2-40B4-BE49-F238E27FC236}">
              <a16:creationId xmlns:a16="http://schemas.microsoft.com/office/drawing/2014/main" id="{C59A66E6-06F7-4780-8F0D-662C96BDCDB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17" name="Text Box 17">
          <a:extLst>
            <a:ext uri="{FF2B5EF4-FFF2-40B4-BE49-F238E27FC236}">
              <a16:creationId xmlns:a16="http://schemas.microsoft.com/office/drawing/2014/main" id="{1E6EF989-796E-4245-B38F-8D59B790E80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18" name="Text Box 18">
          <a:extLst>
            <a:ext uri="{FF2B5EF4-FFF2-40B4-BE49-F238E27FC236}">
              <a16:creationId xmlns:a16="http://schemas.microsoft.com/office/drawing/2014/main" id="{697EC870-AD15-49AD-BAC5-D60319777CF1}"/>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19" name="Text Box 19">
          <a:extLst>
            <a:ext uri="{FF2B5EF4-FFF2-40B4-BE49-F238E27FC236}">
              <a16:creationId xmlns:a16="http://schemas.microsoft.com/office/drawing/2014/main" id="{8219CB7C-3EAB-4899-A0F2-2431962E590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442269"/>
    <xdr:sp macro="" textlink="">
      <xdr:nvSpPr>
        <xdr:cNvPr id="1320" name="Text Box 15">
          <a:extLst>
            <a:ext uri="{FF2B5EF4-FFF2-40B4-BE49-F238E27FC236}">
              <a16:creationId xmlns:a16="http://schemas.microsoft.com/office/drawing/2014/main" id="{D6CB8134-B0C1-47A1-96DF-9AE1DF0CA738}"/>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21" name="Text Box 16">
          <a:extLst>
            <a:ext uri="{FF2B5EF4-FFF2-40B4-BE49-F238E27FC236}">
              <a16:creationId xmlns:a16="http://schemas.microsoft.com/office/drawing/2014/main" id="{BBF78195-44CB-4D9A-A4B2-E5209D6DDF7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22" name="Text Box 17">
          <a:extLst>
            <a:ext uri="{FF2B5EF4-FFF2-40B4-BE49-F238E27FC236}">
              <a16:creationId xmlns:a16="http://schemas.microsoft.com/office/drawing/2014/main" id="{4B62F0DF-B5D6-41D6-9B8C-6A72AADEA1E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23" name="Text Box 18">
          <a:extLst>
            <a:ext uri="{FF2B5EF4-FFF2-40B4-BE49-F238E27FC236}">
              <a16:creationId xmlns:a16="http://schemas.microsoft.com/office/drawing/2014/main" id="{2B142850-D8C4-43C3-ACA3-9D4E5BA87E0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24" name="Text Box 19">
          <a:extLst>
            <a:ext uri="{FF2B5EF4-FFF2-40B4-BE49-F238E27FC236}">
              <a16:creationId xmlns:a16="http://schemas.microsoft.com/office/drawing/2014/main" id="{64E1144B-58A0-49BC-8350-9847282BF53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25" name="Text Box 16">
          <a:extLst>
            <a:ext uri="{FF2B5EF4-FFF2-40B4-BE49-F238E27FC236}">
              <a16:creationId xmlns:a16="http://schemas.microsoft.com/office/drawing/2014/main" id="{02F47330-5AB6-4D75-A838-7B6B26A3859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26" name="Text Box 17">
          <a:extLst>
            <a:ext uri="{FF2B5EF4-FFF2-40B4-BE49-F238E27FC236}">
              <a16:creationId xmlns:a16="http://schemas.microsoft.com/office/drawing/2014/main" id="{8E5AEDD3-E343-4843-8E7C-989AD8B7681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27" name="Text Box 18">
          <a:extLst>
            <a:ext uri="{FF2B5EF4-FFF2-40B4-BE49-F238E27FC236}">
              <a16:creationId xmlns:a16="http://schemas.microsoft.com/office/drawing/2014/main" id="{9AF207F9-0058-4C2E-8FF4-E672833E751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28" name="Text Box 19">
          <a:extLst>
            <a:ext uri="{FF2B5EF4-FFF2-40B4-BE49-F238E27FC236}">
              <a16:creationId xmlns:a16="http://schemas.microsoft.com/office/drawing/2014/main" id="{BB9C6DDC-AB7E-4274-85A5-4BC1F83A106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29" name="Text Box 16">
          <a:extLst>
            <a:ext uri="{FF2B5EF4-FFF2-40B4-BE49-F238E27FC236}">
              <a16:creationId xmlns:a16="http://schemas.microsoft.com/office/drawing/2014/main" id="{B2704085-76A0-49D6-B963-2B118F23484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30" name="Text Box 17">
          <a:extLst>
            <a:ext uri="{FF2B5EF4-FFF2-40B4-BE49-F238E27FC236}">
              <a16:creationId xmlns:a16="http://schemas.microsoft.com/office/drawing/2014/main" id="{FCDBE19C-B287-4D6A-8A6D-37E830C2E30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31" name="Text Box 18">
          <a:extLst>
            <a:ext uri="{FF2B5EF4-FFF2-40B4-BE49-F238E27FC236}">
              <a16:creationId xmlns:a16="http://schemas.microsoft.com/office/drawing/2014/main" id="{F8E9C4EF-32D6-4475-A070-B808CF403E1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32" name="Text Box 19">
          <a:extLst>
            <a:ext uri="{FF2B5EF4-FFF2-40B4-BE49-F238E27FC236}">
              <a16:creationId xmlns:a16="http://schemas.microsoft.com/office/drawing/2014/main" id="{C11D62BD-D515-400B-951A-A05D5716EC3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33" name="Text Box 16">
          <a:extLst>
            <a:ext uri="{FF2B5EF4-FFF2-40B4-BE49-F238E27FC236}">
              <a16:creationId xmlns:a16="http://schemas.microsoft.com/office/drawing/2014/main" id="{D112F28B-13D4-4DAC-AF72-77CDC2ED755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34" name="Text Box 17">
          <a:extLst>
            <a:ext uri="{FF2B5EF4-FFF2-40B4-BE49-F238E27FC236}">
              <a16:creationId xmlns:a16="http://schemas.microsoft.com/office/drawing/2014/main" id="{243B55F0-2DD6-4276-A5DA-0D5F4BD6803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35" name="Text Box 18">
          <a:extLst>
            <a:ext uri="{FF2B5EF4-FFF2-40B4-BE49-F238E27FC236}">
              <a16:creationId xmlns:a16="http://schemas.microsoft.com/office/drawing/2014/main" id="{2971D838-BB4D-4E86-8F1F-13266031D59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36" name="Text Box 19">
          <a:extLst>
            <a:ext uri="{FF2B5EF4-FFF2-40B4-BE49-F238E27FC236}">
              <a16:creationId xmlns:a16="http://schemas.microsoft.com/office/drawing/2014/main" id="{B3928707-4578-422E-A8E1-6CEF21FCC51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444014"/>
    <xdr:sp macro="" textlink="">
      <xdr:nvSpPr>
        <xdr:cNvPr id="1337" name="Text Box 15">
          <a:extLst>
            <a:ext uri="{FF2B5EF4-FFF2-40B4-BE49-F238E27FC236}">
              <a16:creationId xmlns:a16="http://schemas.microsoft.com/office/drawing/2014/main" id="{B7ED481A-B311-4006-A9A6-C82C38E3BCAE}"/>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38" name="Text Box 16">
          <a:extLst>
            <a:ext uri="{FF2B5EF4-FFF2-40B4-BE49-F238E27FC236}">
              <a16:creationId xmlns:a16="http://schemas.microsoft.com/office/drawing/2014/main" id="{34A66210-0E3B-4872-A46F-B00C79F793A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39" name="Text Box 17">
          <a:extLst>
            <a:ext uri="{FF2B5EF4-FFF2-40B4-BE49-F238E27FC236}">
              <a16:creationId xmlns:a16="http://schemas.microsoft.com/office/drawing/2014/main" id="{17B34B66-A2CD-4240-AA74-BD36A1EA240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40" name="Text Box 18">
          <a:extLst>
            <a:ext uri="{FF2B5EF4-FFF2-40B4-BE49-F238E27FC236}">
              <a16:creationId xmlns:a16="http://schemas.microsoft.com/office/drawing/2014/main" id="{229A8ABF-001F-4979-92D4-6513D0ECB277}"/>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41" name="Text Box 19">
          <a:extLst>
            <a:ext uri="{FF2B5EF4-FFF2-40B4-BE49-F238E27FC236}">
              <a16:creationId xmlns:a16="http://schemas.microsoft.com/office/drawing/2014/main" id="{5E5FF297-D806-4F75-A023-8A6D8E514E5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213632"/>
    <xdr:sp macro="" textlink="">
      <xdr:nvSpPr>
        <xdr:cNvPr id="1342" name="Text Box 15">
          <a:extLst>
            <a:ext uri="{FF2B5EF4-FFF2-40B4-BE49-F238E27FC236}">
              <a16:creationId xmlns:a16="http://schemas.microsoft.com/office/drawing/2014/main" id="{154083F4-E6EE-43CA-9AB4-FE5C02D0DDC4}"/>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442269"/>
    <xdr:sp macro="" textlink="">
      <xdr:nvSpPr>
        <xdr:cNvPr id="1343" name="Text Box 15">
          <a:extLst>
            <a:ext uri="{FF2B5EF4-FFF2-40B4-BE49-F238E27FC236}">
              <a16:creationId xmlns:a16="http://schemas.microsoft.com/office/drawing/2014/main" id="{DF5DE7A2-F4C6-4B67-B613-53612F59560F}"/>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44" name="Text Box 16">
          <a:extLst>
            <a:ext uri="{FF2B5EF4-FFF2-40B4-BE49-F238E27FC236}">
              <a16:creationId xmlns:a16="http://schemas.microsoft.com/office/drawing/2014/main" id="{E806B8A7-29C2-4EBC-99F1-C28CFCCCD7E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45" name="Text Box 17">
          <a:extLst>
            <a:ext uri="{FF2B5EF4-FFF2-40B4-BE49-F238E27FC236}">
              <a16:creationId xmlns:a16="http://schemas.microsoft.com/office/drawing/2014/main" id="{DFD5BAF0-2632-42F1-94A7-AC32B2458A5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46" name="Text Box 18">
          <a:extLst>
            <a:ext uri="{FF2B5EF4-FFF2-40B4-BE49-F238E27FC236}">
              <a16:creationId xmlns:a16="http://schemas.microsoft.com/office/drawing/2014/main" id="{A57F26EF-2E19-46D7-95F9-164383D94A21}"/>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213632"/>
    <xdr:sp macro="" textlink="">
      <xdr:nvSpPr>
        <xdr:cNvPr id="1347" name="Text Box 15">
          <a:extLst>
            <a:ext uri="{FF2B5EF4-FFF2-40B4-BE49-F238E27FC236}">
              <a16:creationId xmlns:a16="http://schemas.microsoft.com/office/drawing/2014/main" id="{F525B37B-135A-4197-ACFB-583939A489DC}"/>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48" name="Text Box 16">
          <a:extLst>
            <a:ext uri="{FF2B5EF4-FFF2-40B4-BE49-F238E27FC236}">
              <a16:creationId xmlns:a16="http://schemas.microsoft.com/office/drawing/2014/main" id="{4943C167-8952-41DB-ADBF-A651A117F1C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49" name="Text Box 17">
          <a:extLst>
            <a:ext uri="{FF2B5EF4-FFF2-40B4-BE49-F238E27FC236}">
              <a16:creationId xmlns:a16="http://schemas.microsoft.com/office/drawing/2014/main" id="{807996BD-9BE3-4F79-80A6-FB1BF510E69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50" name="Text Box 18">
          <a:extLst>
            <a:ext uri="{FF2B5EF4-FFF2-40B4-BE49-F238E27FC236}">
              <a16:creationId xmlns:a16="http://schemas.microsoft.com/office/drawing/2014/main" id="{20B1616E-515D-4490-BE77-48D552E84E2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51" name="Text Box 19">
          <a:extLst>
            <a:ext uri="{FF2B5EF4-FFF2-40B4-BE49-F238E27FC236}">
              <a16:creationId xmlns:a16="http://schemas.microsoft.com/office/drawing/2014/main" id="{4588F229-DF3E-437C-8968-F1483ACBB32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442269"/>
    <xdr:sp macro="" textlink="">
      <xdr:nvSpPr>
        <xdr:cNvPr id="1352" name="Text Box 15">
          <a:extLst>
            <a:ext uri="{FF2B5EF4-FFF2-40B4-BE49-F238E27FC236}">
              <a16:creationId xmlns:a16="http://schemas.microsoft.com/office/drawing/2014/main" id="{06330BEC-A8D0-445C-BEC9-37172AFDD893}"/>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53" name="Text Box 16">
          <a:extLst>
            <a:ext uri="{FF2B5EF4-FFF2-40B4-BE49-F238E27FC236}">
              <a16:creationId xmlns:a16="http://schemas.microsoft.com/office/drawing/2014/main" id="{A3F805A3-9C02-461E-936D-6938733321D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54" name="Text Box 17">
          <a:extLst>
            <a:ext uri="{FF2B5EF4-FFF2-40B4-BE49-F238E27FC236}">
              <a16:creationId xmlns:a16="http://schemas.microsoft.com/office/drawing/2014/main" id="{56F16EBC-E930-43BE-9F30-AE7069A5B21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55" name="Text Box 18">
          <a:extLst>
            <a:ext uri="{FF2B5EF4-FFF2-40B4-BE49-F238E27FC236}">
              <a16:creationId xmlns:a16="http://schemas.microsoft.com/office/drawing/2014/main" id="{1D2D19BA-904A-4480-AFA5-EBCF1DD02C0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56" name="Text Box 19">
          <a:extLst>
            <a:ext uri="{FF2B5EF4-FFF2-40B4-BE49-F238E27FC236}">
              <a16:creationId xmlns:a16="http://schemas.microsoft.com/office/drawing/2014/main" id="{E0558191-CE9C-4BE9-A217-FDF15EC415F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57" name="Text Box 16">
          <a:extLst>
            <a:ext uri="{FF2B5EF4-FFF2-40B4-BE49-F238E27FC236}">
              <a16:creationId xmlns:a16="http://schemas.microsoft.com/office/drawing/2014/main" id="{C3DB319E-523A-4686-B48F-8052135F02F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58" name="Text Box 17">
          <a:extLst>
            <a:ext uri="{FF2B5EF4-FFF2-40B4-BE49-F238E27FC236}">
              <a16:creationId xmlns:a16="http://schemas.microsoft.com/office/drawing/2014/main" id="{A5AA5C58-3CBB-49EA-85DF-9D28E1EBDD82}"/>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59" name="Text Box 18">
          <a:extLst>
            <a:ext uri="{FF2B5EF4-FFF2-40B4-BE49-F238E27FC236}">
              <a16:creationId xmlns:a16="http://schemas.microsoft.com/office/drawing/2014/main" id="{38EE4201-CF6F-4AE0-8648-3B04CFC3B785}"/>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60" name="Text Box 19">
          <a:extLst>
            <a:ext uri="{FF2B5EF4-FFF2-40B4-BE49-F238E27FC236}">
              <a16:creationId xmlns:a16="http://schemas.microsoft.com/office/drawing/2014/main" id="{AAC3FF17-BA06-4539-9E1A-BCA4A7F30AF4}"/>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61" name="Text Box 16">
          <a:extLst>
            <a:ext uri="{FF2B5EF4-FFF2-40B4-BE49-F238E27FC236}">
              <a16:creationId xmlns:a16="http://schemas.microsoft.com/office/drawing/2014/main" id="{E3461970-DA60-457C-8DC9-39590BC57E51}"/>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62" name="Text Box 17">
          <a:extLst>
            <a:ext uri="{FF2B5EF4-FFF2-40B4-BE49-F238E27FC236}">
              <a16:creationId xmlns:a16="http://schemas.microsoft.com/office/drawing/2014/main" id="{B16C63CA-4848-49C9-AE5C-38DF7999E2FE}"/>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63" name="Text Box 18">
          <a:extLst>
            <a:ext uri="{FF2B5EF4-FFF2-40B4-BE49-F238E27FC236}">
              <a16:creationId xmlns:a16="http://schemas.microsoft.com/office/drawing/2014/main" id="{AB67BB4F-FEC5-4CE8-8508-E0C673E66FA4}"/>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64" name="Text Box 19">
          <a:extLst>
            <a:ext uri="{FF2B5EF4-FFF2-40B4-BE49-F238E27FC236}">
              <a16:creationId xmlns:a16="http://schemas.microsoft.com/office/drawing/2014/main" id="{61FCF288-0B1F-47A1-8817-2B7CF67E37F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65" name="Text Box 16">
          <a:extLst>
            <a:ext uri="{FF2B5EF4-FFF2-40B4-BE49-F238E27FC236}">
              <a16:creationId xmlns:a16="http://schemas.microsoft.com/office/drawing/2014/main" id="{5CD6A7DB-9D14-4175-85D2-420B065C34D6}"/>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66" name="Text Box 17">
          <a:extLst>
            <a:ext uri="{FF2B5EF4-FFF2-40B4-BE49-F238E27FC236}">
              <a16:creationId xmlns:a16="http://schemas.microsoft.com/office/drawing/2014/main" id="{20D5EF7D-9589-4003-A095-DBC5DF7E91D9}"/>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67" name="Text Box 18">
          <a:extLst>
            <a:ext uri="{FF2B5EF4-FFF2-40B4-BE49-F238E27FC236}">
              <a16:creationId xmlns:a16="http://schemas.microsoft.com/office/drawing/2014/main" id="{9D878CAE-270F-4159-BCF5-E6F6514247E0}"/>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68" name="Text Box 19">
          <a:extLst>
            <a:ext uri="{FF2B5EF4-FFF2-40B4-BE49-F238E27FC236}">
              <a16:creationId xmlns:a16="http://schemas.microsoft.com/office/drawing/2014/main" id="{50DED1C4-EA56-454F-8A79-AED312D469DC}"/>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444014"/>
    <xdr:sp macro="" textlink="">
      <xdr:nvSpPr>
        <xdr:cNvPr id="1369" name="Text Box 15">
          <a:extLst>
            <a:ext uri="{FF2B5EF4-FFF2-40B4-BE49-F238E27FC236}">
              <a16:creationId xmlns:a16="http://schemas.microsoft.com/office/drawing/2014/main" id="{FAC99A6E-5A81-4803-B7B7-80BDB6D405A8}"/>
            </a:ext>
          </a:extLst>
        </xdr:cNvPr>
        <xdr:cNvSpPr txBox="1">
          <a:spLocks noChangeArrowheads="1"/>
        </xdr:cNvSpPr>
      </xdr:nvSpPr>
      <xdr:spPr bwMode="auto">
        <a:xfrm>
          <a:off x="3706091" y="413009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70" name="Text Box 16">
          <a:extLst>
            <a:ext uri="{FF2B5EF4-FFF2-40B4-BE49-F238E27FC236}">
              <a16:creationId xmlns:a16="http://schemas.microsoft.com/office/drawing/2014/main" id="{BDEE638C-D576-4258-86DE-524FC5E5D3BE}"/>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71" name="Text Box 17">
          <a:extLst>
            <a:ext uri="{FF2B5EF4-FFF2-40B4-BE49-F238E27FC236}">
              <a16:creationId xmlns:a16="http://schemas.microsoft.com/office/drawing/2014/main" id="{3A68BF2B-9E50-4A1A-A4A8-82A43094C498}"/>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72" name="Text Box 18">
          <a:extLst>
            <a:ext uri="{FF2B5EF4-FFF2-40B4-BE49-F238E27FC236}">
              <a16:creationId xmlns:a16="http://schemas.microsoft.com/office/drawing/2014/main" id="{FC48ED3E-3DF4-4C1B-BFEF-34089D0ECFED}"/>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73" name="Text Box 19">
          <a:extLst>
            <a:ext uri="{FF2B5EF4-FFF2-40B4-BE49-F238E27FC236}">
              <a16:creationId xmlns:a16="http://schemas.microsoft.com/office/drawing/2014/main" id="{44510459-A3AE-43A7-B7FE-7CF099CC1AD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442269"/>
    <xdr:sp macro="" textlink="">
      <xdr:nvSpPr>
        <xdr:cNvPr id="1374" name="Text Box 15">
          <a:extLst>
            <a:ext uri="{FF2B5EF4-FFF2-40B4-BE49-F238E27FC236}">
              <a16:creationId xmlns:a16="http://schemas.microsoft.com/office/drawing/2014/main" id="{5D4E293B-CCAB-49A3-A502-056040E961AB}"/>
            </a:ext>
          </a:extLst>
        </xdr:cNvPr>
        <xdr:cNvSpPr txBox="1">
          <a:spLocks noChangeArrowheads="1"/>
        </xdr:cNvSpPr>
      </xdr:nvSpPr>
      <xdr:spPr bwMode="auto">
        <a:xfrm>
          <a:off x="6768234"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75" name="Text Box 16">
          <a:extLst>
            <a:ext uri="{FF2B5EF4-FFF2-40B4-BE49-F238E27FC236}">
              <a16:creationId xmlns:a16="http://schemas.microsoft.com/office/drawing/2014/main" id="{A1D4823E-8CA9-4B4E-97D0-59CE86B32865}"/>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76" name="Text Box 17">
          <a:extLst>
            <a:ext uri="{FF2B5EF4-FFF2-40B4-BE49-F238E27FC236}">
              <a16:creationId xmlns:a16="http://schemas.microsoft.com/office/drawing/2014/main" id="{4D5FD842-7F73-4B6C-A257-2236F61D276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77" name="Text Box 18">
          <a:extLst>
            <a:ext uri="{FF2B5EF4-FFF2-40B4-BE49-F238E27FC236}">
              <a16:creationId xmlns:a16="http://schemas.microsoft.com/office/drawing/2014/main" id="{2A1C8C37-58DE-4358-8A64-681F4BAA420B}"/>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78" name="Text Box 16">
          <a:extLst>
            <a:ext uri="{FF2B5EF4-FFF2-40B4-BE49-F238E27FC236}">
              <a16:creationId xmlns:a16="http://schemas.microsoft.com/office/drawing/2014/main" id="{FD0E7258-709A-4345-8763-403FE42F0761}"/>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79" name="Text Box 17">
          <a:extLst>
            <a:ext uri="{FF2B5EF4-FFF2-40B4-BE49-F238E27FC236}">
              <a16:creationId xmlns:a16="http://schemas.microsoft.com/office/drawing/2014/main" id="{57E3C16E-1A6B-43F3-A011-7350A8B990A3}"/>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80" name="Text Box 18">
          <a:extLst>
            <a:ext uri="{FF2B5EF4-FFF2-40B4-BE49-F238E27FC236}">
              <a16:creationId xmlns:a16="http://schemas.microsoft.com/office/drawing/2014/main" id="{C412FBD0-1153-42A1-A290-EDBBFB76556C}"/>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81" name="Text Box 19">
          <a:extLst>
            <a:ext uri="{FF2B5EF4-FFF2-40B4-BE49-F238E27FC236}">
              <a16:creationId xmlns:a16="http://schemas.microsoft.com/office/drawing/2014/main" id="{336314DE-16A6-4CBA-83D5-1ED1082BDA9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442269"/>
    <xdr:sp macro="" textlink="">
      <xdr:nvSpPr>
        <xdr:cNvPr id="1382" name="Text Box 15">
          <a:extLst>
            <a:ext uri="{FF2B5EF4-FFF2-40B4-BE49-F238E27FC236}">
              <a16:creationId xmlns:a16="http://schemas.microsoft.com/office/drawing/2014/main" id="{600C220C-1E8E-45E9-9543-3F09C6E8AFFA}"/>
            </a:ext>
          </a:extLst>
        </xdr:cNvPr>
        <xdr:cNvSpPr txBox="1">
          <a:spLocks noChangeArrowheads="1"/>
        </xdr:cNvSpPr>
      </xdr:nvSpPr>
      <xdr:spPr bwMode="auto">
        <a:xfrm>
          <a:off x="9615343"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83" name="Text Box 16">
          <a:extLst>
            <a:ext uri="{FF2B5EF4-FFF2-40B4-BE49-F238E27FC236}">
              <a16:creationId xmlns:a16="http://schemas.microsoft.com/office/drawing/2014/main" id="{CB8D282F-A8CC-4744-9E9C-2EB61B733A9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84" name="Text Box 17">
          <a:extLst>
            <a:ext uri="{FF2B5EF4-FFF2-40B4-BE49-F238E27FC236}">
              <a16:creationId xmlns:a16="http://schemas.microsoft.com/office/drawing/2014/main" id="{8650AF3E-AC6F-460E-8322-9FA3B92938E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85" name="Text Box 18">
          <a:extLst>
            <a:ext uri="{FF2B5EF4-FFF2-40B4-BE49-F238E27FC236}">
              <a16:creationId xmlns:a16="http://schemas.microsoft.com/office/drawing/2014/main" id="{0CC4E55F-4C79-4C3A-BF5C-A505CBFAA26E}"/>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386" name="Text Box 19">
          <a:extLst>
            <a:ext uri="{FF2B5EF4-FFF2-40B4-BE49-F238E27FC236}">
              <a16:creationId xmlns:a16="http://schemas.microsoft.com/office/drawing/2014/main" id="{2DE926E5-B2F3-4854-8FA7-8B419AD367A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87" name="Text Box 16">
          <a:extLst>
            <a:ext uri="{FF2B5EF4-FFF2-40B4-BE49-F238E27FC236}">
              <a16:creationId xmlns:a16="http://schemas.microsoft.com/office/drawing/2014/main" id="{17A59AC9-7A04-4AC6-B967-8FEF3BCBCDE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88" name="Text Box 17">
          <a:extLst>
            <a:ext uri="{FF2B5EF4-FFF2-40B4-BE49-F238E27FC236}">
              <a16:creationId xmlns:a16="http://schemas.microsoft.com/office/drawing/2014/main" id="{1B4B0AB5-DDB9-4206-A044-8F36FD18D42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89" name="Text Box 18">
          <a:extLst>
            <a:ext uri="{FF2B5EF4-FFF2-40B4-BE49-F238E27FC236}">
              <a16:creationId xmlns:a16="http://schemas.microsoft.com/office/drawing/2014/main" id="{18EC73DB-FCC4-4947-A8D7-AEA5316E238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390" name="Text Box 19">
          <a:extLst>
            <a:ext uri="{FF2B5EF4-FFF2-40B4-BE49-F238E27FC236}">
              <a16:creationId xmlns:a16="http://schemas.microsoft.com/office/drawing/2014/main" id="{967B4290-6A7F-4CC4-973C-FBF7DC90D76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91" name="Text Box 16">
          <a:extLst>
            <a:ext uri="{FF2B5EF4-FFF2-40B4-BE49-F238E27FC236}">
              <a16:creationId xmlns:a16="http://schemas.microsoft.com/office/drawing/2014/main" id="{42F1EDF5-1999-42DD-BBAE-5451D4D6C61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92" name="Text Box 17">
          <a:extLst>
            <a:ext uri="{FF2B5EF4-FFF2-40B4-BE49-F238E27FC236}">
              <a16:creationId xmlns:a16="http://schemas.microsoft.com/office/drawing/2014/main" id="{BEF11387-7A67-4219-BE0D-13CE8C60DA6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93" name="Text Box 18">
          <a:extLst>
            <a:ext uri="{FF2B5EF4-FFF2-40B4-BE49-F238E27FC236}">
              <a16:creationId xmlns:a16="http://schemas.microsoft.com/office/drawing/2014/main" id="{739A849C-81B4-481D-940D-3AE733012AD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394" name="Text Box 19">
          <a:extLst>
            <a:ext uri="{FF2B5EF4-FFF2-40B4-BE49-F238E27FC236}">
              <a16:creationId xmlns:a16="http://schemas.microsoft.com/office/drawing/2014/main" id="{A1493939-F85B-488F-B21E-D2BD34BB349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95" name="Text Box 16">
          <a:extLst>
            <a:ext uri="{FF2B5EF4-FFF2-40B4-BE49-F238E27FC236}">
              <a16:creationId xmlns:a16="http://schemas.microsoft.com/office/drawing/2014/main" id="{6530EA78-31B6-46AC-9007-9FC120D24A0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96" name="Text Box 17">
          <a:extLst>
            <a:ext uri="{FF2B5EF4-FFF2-40B4-BE49-F238E27FC236}">
              <a16:creationId xmlns:a16="http://schemas.microsoft.com/office/drawing/2014/main" id="{C2352734-52E3-4559-AA50-476F46D3729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97" name="Text Box 18">
          <a:extLst>
            <a:ext uri="{FF2B5EF4-FFF2-40B4-BE49-F238E27FC236}">
              <a16:creationId xmlns:a16="http://schemas.microsoft.com/office/drawing/2014/main" id="{914E1AF2-0B8C-45BD-807F-EC224422AF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398" name="Text Box 19">
          <a:extLst>
            <a:ext uri="{FF2B5EF4-FFF2-40B4-BE49-F238E27FC236}">
              <a16:creationId xmlns:a16="http://schemas.microsoft.com/office/drawing/2014/main" id="{64D3E138-614E-49A0-9629-4F08A94C556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444014"/>
    <xdr:sp macro="" textlink="">
      <xdr:nvSpPr>
        <xdr:cNvPr id="1399" name="Text Box 15">
          <a:extLst>
            <a:ext uri="{FF2B5EF4-FFF2-40B4-BE49-F238E27FC236}">
              <a16:creationId xmlns:a16="http://schemas.microsoft.com/office/drawing/2014/main" id="{7494F284-4E5C-43C9-92C2-29F88E5D2BE9}"/>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400" name="Text Box 16">
          <a:extLst>
            <a:ext uri="{FF2B5EF4-FFF2-40B4-BE49-F238E27FC236}">
              <a16:creationId xmlns:a16="http://schemas.microsoft.com/office/drawing/2014/main" id="{39910844-B86A-4EEA-9A42-630ADEF948A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401" name="Text Box 17">
          <a:extLst>
            <a:ext uri="{FF2B5EF4-FFF2-40B4-BE49-F238E27FC236}">
              <a16:creationId xmlns:a16="http://schemas.microsoft.com/office/drawing/2014/main" id="{64D62EBF-EC3E-479C-BA62-2723497D761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402" name="Text Box 18">
          <a:extLst>
            <a:ext uri="{FF2B5EF4-FFF2-40B4-BE49-F238E27FC236}">
              <a16:creationId xmlns:a16="http://schemas.microsoft.com/office/drawing/2014/main" id="{912BA4EE-EF91-4983-9597-94402FEB2751}"/>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403" name="Text Box 19">
          <a:extLst>
            <a:ext uri="{FF2B5EF4-FFF2-40B4-BE49-F238E27FC236}">
              <a16:creationId xmlns:a16="http://schemas.microsoft.com/office/drawing/2014/main" id="{1E1B3B41-E1CB-4BA6-A7AC-46C2FEF4AE1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442269"/>
    <xdr:sp macro="" textlink="">
      <xdr:nvSpPr>
        <xdr:cNvPr id="1404" name="Text Box 15">
          <a:extLst>
            <a:ext uri="{FF2B5EF4-FFF2-40B4-BE49-F238E27FC236}">
              <a16:creationId xmlns:a16="http://schemas.microsoft.com/office/drawing/2014/main" id="{1CFFADBD-0399-4830-AD0A-FAFDE61A5BA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405" name="Text Box 16">
          <a:extLst>
            <a:ext uri="{FF2B5EF4-FFF2-40B4-BE49-F238E27FC236}">
              <a16:creationId xmlns:a16="http://schemas.microsoft.com/office/drawing/2014/main" id="{13CC4614-9550-4FA8-BD6C-92FBCBFD7F4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406" name="Text Box 17">
          <a:extLst>
            <a:ext uri="{FF2B5EF4-FFF2-40B4-BE49-F238E27FC236}">
              <a16:creationId xmlns:a16="http://schemas.microsoft.com/office/drawing/2014/main" id="{30EB6816-1426-4366-8A98-6DDF9386EE4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407" name="Text Box 18">
          <a:extLst>
            <a:ext uri="{FF2B5EF4-FFF2-40B4-BE49-F238E27FC236}">
              <a16:creationId xmlns:a16="http://schemas.microsoft.com/office/drawing/2014/main" id="{6A17ABD2-B887-4661-AFEE-05ED2D1D063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08" name="Text Box 16">
          <a:extLst>
            <a:ext uri="{FF2B5EF4-FFF2-40B4-BE49-F238E27FC236}">
              <a16:creationId xmlns:a16="http://schemas.microsoft.com/office/drawing/2014/main" id="{B5725F55-2820-4DAB-A246-73D2E436E5B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09" name="Text Box 17">
          <a:extLst>
            <a:ext uri="{FF2B5EF4-FFF2-40B4-BE49-F238E27FC236}">
              <a16:creationId xmlns:a16="http://schemas.microsoft.com/office/drawing/2014/main" id="{20C9D5BA-3C6F-400F-BD6E-F229CF036BF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10" name="Text Box 18">
          <a:extLst>
            <a:ext uri="{FF2B5EF4-FFF2-40B4-BE49-F238E27FC236}">
              <a16:creationId xmlns:a16="http://schemas.microsoft.com/office/drawing/2014/main" id="{732BBE32-AF4F-4B63-BC9D-1E548993F5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11" name="Text Box 19">
          <a:extLst>
            <a:ext uri="{FF2B5EF4-FFF2-40B4-BE49-F238E27FC236}">
              <a16:creationId xmlns:a16="http://schemas.microsoft.com/office/drawing/2014/main" id="{87190FFE-95FF-41B7-8475-6D2B820ADB7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12" name="Text Box 16">
          <a:extLst>
            <a:ext uri="{FF2B5EF4-FFF2-40B4-BE49-F238E27FC236}">
              <a16:creationId xmlns:a16="http://schemas.microsoft.com/office/drawing/2014/main" id="{2E5FEA5C-D391-41AA-B973-9B43CAD24BC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13" name="Text Box 17">
          <a:extLst>
            <a:ext uri="{FF2B5EF4-FFF2-40B4-BE49-F238E27FC236}">
              <a16:creationId xmlns:a16="http://schemas.microsoft.com/office/drawing/2014/main" id="{C70AE069-E9DA-4548-A03D-BF3687391C2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14" name="Text Box 18">
          <a:extLst>
            <a:ext uri="{FF2B5EF4-FFF2-40B4-BE49-F238E27FC236}">
              <a16:creationId xmlns:a16="http://schemas.microsoft.com/office/drawing/2014/main" id="{E57D9A8D-2289-4036-9EB0-DB953C0ECA2F}"/>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15" name="Text Box 19">
          <a:extLst>
            <a:ext uri="{FF2B5EF4-FFF2-40B4-BE49-F238E27FC236}">
              <a16:creationId xmlns:a16="http://schemas.microsoft.com/office/drawing/2014/main" id="{73413F1C-B939-485A-999E-EC6C7A478C4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416" name="Text Box 16">
          <a:extLst>
            <a:ext uri="{FF2B5EF4-FFF2-40B4-BE49-F238E27FC236}">
              <a16:creationId xmlns:a16="http://schemas.microsoft.com/office/drawing/2014/main" id="{91937B4E-327F-48AD-828D-A550BF60D0B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417" name="Text Box 17">
          <a:extLst>
            <a:ext uri="{FF2B5EF4-FFF2-40B4-BE49-F238E27FC236}">
              <a16:creationId xmlns:a16="http://schemas.microsoft.com/office/drawing/2014/main" id="{14CD8E2D-D556-46F0-B2E5-C8947CD630C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418" name="Text Box 18">
          <a:extLst>
            <a:ext uri="{FF2B5EF4-FFF2-40B4-BE49-F238E27FC236}">
              <a16:creationId xmlns:a16="http://schemas.microsoft.com/office/drawing/2014/main" id="{D45C3389-7C3E-4C3B-A09B-37F65D72127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419" name="Text Box 19">
          <a:extLst>
            <a:ext uri="{FF2B5EF4-FFF2-40B4-BE49-F238E27FC236}">
              <a16:creationId xmlns:a16="http://schemas.microsoft.com/office/drawing/2014/main" id="{C6F8F64B-FC37-491C-8E06-6459249CEA4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420" name="Text Box 16">
          <a:extLst>
            <a:ext uri="{FF2B5EF4-FFF2-40B4-BE49-F238E27FC236}">
              <a16:creationId xmlns:a16="http://schemas.microsoft.com/office/drawing/2014/main" id="{8077F415-A72E-437F-81C4-54F11C370AB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421" name="Text Box 17">
          <a:extLst>
            <a:ext uri="{FF2B5EF4-FFF2-40B4-BE49-F238E27FC236}">
              <a16:creationId xmlns:a16="http://schemas.microsoft.com/office/drawing/2014/main" id="{03B33C2A-C5CA-4B1C-95B2-F3472C4F152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422" name="Text Box 18">
          <a:extLst>
            <a:ext uri="{FF2B5EF4-FFF2-40B4-BE49-F238E27FC236}">
              <a16:creationId xmlns:a16="http://schemas.microsoft.com/office/drawing/2014/main" id="{64026064-795F-49D4-A1B4-30AE4EFCDD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423" name="Text Box 19">
          <a:extLst>
            <a:ext uri="{FF2B5EF4-FFF2-40B4-BE49-F238E27FC236}">
              <a16:creationId xmlns:a16="http://schemas.microsoft.com/office/drawing/2014/main" id="{29454D43-68AD-4C72-8F2C-C0ED438DFB2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424" name="Text Box 16">
          <a:extLst>
            <a:ext uri="{FF2B5EF4-FFF2-40B4-BE49-F238E27FC236}">
              <a16:creationId xmlns:a16="http://schemas.microsoft.com/office/drawing/2014/main" id="{2E57DFF8-3F12-4B75-A844-C7F0A4B03421}"/>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425" name="Text Box 17">
          <a:extLst>
            <a:ext uri="{FF2B5EF4-FFF2-40B4-BE49-F238E27FC236}">
              <a16:creationId xmlns:a16="http://schemas.microsoft.com/office/drawing/2014/main" id="{205E7B0C-8D3D-42BE-9E6D-823D5598D5A5}"/>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426" name="Text Box 18">
          <a:extLst>
            <a:ext uri="{FF2B5EF4-FFF2-40B4-BE49-F238E27FC236}">
              <a16:creationId xmlns:a16="http://schemas.microsoft.com/office/drawing/2014/main" id="{EB1F95A0-4D20-4EAF-9497-3D8DF79673F8}"/>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1427" name="Text Box 19">
          <a:extLst>
            <a:ext uri="{FF2B5EF4-FFF2-40B4-BE49-F238E27FC236}">
              <a16:creationId xmlns:a16="http://schemas.microsoft.com/office/drawing/2014/main" id="{4393EC62-8CC6-43E4-83D9-1C415F061A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444014"/>
    <xdr:sp macro="" textlink="">
      <xdr:nvSpPr>
        <xdr:cNvPr id="1428" name="Text Box 15">
          <a:extLst>
            <a:ext uri="{FF2B5EF4-FFF2-40B4-BE49-F238E27FC236}">
              <a16:creationId xmlns:a16="http://schemas.microsoft.com/office/drawing/2014/main" id="{3EC82463-2323-4E1D-95ED-515C5060806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429" name="Text Box 16">
          <a:extLst>
            <a:ext uri="{FF2B5EF4-FFF2-40B4-BE49-F238E27FC236}">
              <a16:creationId xmlns:a16="http://schemas.microsoft.com/office/drawing/2014/main" id="{F37F4A80-7C24-4B72-8F78-081AEF20F3A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430" name="Text Box 17">
          <a:extLst>
            <a:ext uri="{FF2B5EF4-FFF2-40B4-BE49-F238E27FC236}">
              <a16:creationId xmlns:a16="http://schemas.microsoft.com/office/drawing/2014/main" id="{FE2252E7-F902-4CDC-9F7D-86CB9AC2571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431" name="Text Box 18">
          <a:extLst>
            <a:ext uri="{FF2B5EF4-FFF2-40B4-BE49-F238E27FC236}">
              <a16:creationId xmlns:a16="http://schemas.microsoft.com/office/drawing/2014/main" id="{0484BC3E-CD8A-4535-B663-38CC4C5460D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77</xdr:row>
      <xdr:rowOff>0</xdr:rowOff>
    </xdr:from>
    <xdr:ext cx="95250" cy="171450"/>
    <xdr:sp macro="" textlink="">
      <xdr:nvSpPr>
        <xdr:cNvPr id="1432" name="Text Box 19">
          <a:extLst>
            <a:ext uri="{FF2B5EF4-FFF2-40B4-BE49-F238E27FC236}">
              <a16:creationId xmlns:a16="http://schemas.microsoft.com/office/drawing/2014/main" id="{491649C3-8729-4BD1-9242-A162CE4435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442269"/>
    <xdr:sp macro="" textlink="">
      <xdr:nvSpPr>
        <xdr:cNvPr id="1433" name="Text Box 15">
          <a:extLst>
            <a:ext uri="{FF2B5EF4-FFF2-40B4-BE49-F238E27FC236}">
              <a16:creationId xmlns:a16="http://schemas.microsoft.com/office/drawing/2014/main" id="{0C58D4F7-0723-4A87-A10F-A376576E1B84}"/>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434" name="Text Box 16">
          <a:extLst>
            <a:ext uri="{FF2B5EF4-FFF2-40B4-BE49-F238E27FC236}">
              <a16:creationId xmlns:a16="http://schemas.microsoft.com/office/drawing/2014/main" id="{7E776877-5398-484D-9262-A46EA86F6473}"/>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435" name="Text Box 17">
          <a:extLst>
            <a:ext uri="{FF2B5EF4-FFF2-40B4-BE49-F238E27FC236}">
              <a16:creationId xmlns:a16="http://schemas.microsoft.com/office/drawing/2014/main" id="{B825F7E6-E4DA-48E1-936B-86D507FAEA5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77</xdr:row>
      <xdr:rowOff>0</xdr:rowOff>
    </xdr:from>
    <xdr:ext cx="95250" cy="171450"/>
    <xdr:sp macro="" textlink="">
      <xdr:nvSpPr>
        <xdr:cNvPr id="1436" name="Text Box 18">
          <a:extLst>
            <a:ext uri="{FF2B5EF4-FFF2-40B4-BE49-F238E27FC236}">
              <a16:creationId xmlns:a16="http://schemas.microsoft.com/office/drawing/2014/main" id="{5D75235F-0C4A-4770-94FE-145F55F06EE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37" name="Text Box 16">
          <a:extLst>
            <a:ext uri="{FF2B5EF4-FFF2-40B4-BE49-F238E27FC236}">
              <a16:creationId xmlns:a16="http://schemas.microsoft.com/office/drawing/2014/main" id="{39590808-3B34-42C2-99C4-F2BCE354C05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38" name="Text Box 17">
          <a:extLst>
            <a:ext uri="{FF2B5EF4-FFF2-40B4-BE49-F238E27FC236}">
              <a16:creationId xmlns:a16="http://schemas.microsoft.com/office/drawing/2014/main" id="{6303F833-9577-4C7F-B5C0-6A1E3401304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39" name="Text Box 18">
          <a:extLst>
            <a:ext uri="{FF2B5EF4-FFF2-40B4-BE49-F238E27FC236}">
              <a16:creationId xmlns:a16="http://schemas.microsoft.com/office/drawing/2014/main" id="{A2797C55-BD77-4687-BBB2-1A9102D7480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40" name="Text Box 19">
          <a:extLst>
            <a:ext uri="{FF2B5EF4-FFF2-40B4-BE49-F238E27FC236}">
              <a16:creationId xmlns:a16="http://schemas.microsoft.com/office/drawing/2014/main" id="{541AD493-3FB6-4326-AC14-26D97780084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41" name="Text Box 16">
          <a:extLst>
            <a:ext uri="{FF2B5EF4-FFF2-40B4-BE49-F238E27FC236}">
              <a16:creationId xmlns:a16="http://schemas.microsoft.com/office/drawing/2014/main" id="{EC7AE176-35CE-4044-BAE3-0F91496C6A4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42" name="Text Box 17">
          <a:extLst>
            <a:ext uri="{FF2B5EF4-FFF2-40B4-BE49-F238E27FC236}">
              <a16:creationId xmlns:a16="http://schemas.microsoft.com/office/drawing/2014/main" id="{997FF41C-EC1F-47D3-B398-988FCC4DB02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43" name="Text Box 18">
          <a:extLst>
            <a:ext uri="{FF2B5EF4-FFF2-40B4-BE49-F238E27FC236}">
              <a16:creationId xmlns:a16="http://schemas.microsoft.com/office/drawing/2014/main" id="{5634DE15-2486-4148-8FCB-D2B4EC08F32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77</xdr:row>
      <xdr:rowOff>0</xdr:rowOff>
    </xdr:from>
    <xdr:ext cx="95250" cy="171450"/>
    <xdr:sp macro="" textlink="">
      <xdr:nvSpPr>
        <xdr:cNvPr id="1444" name="Text Box 19">
          <a:extLst>
            <a:ext uri="{FF2B5EF4-FFF2-40B4-BE49-F238E27FC236}">
              <a16:creationId xmlns:a16="http://schemas.microsoft.com/office/drawing/2014/main" id="{E039A32B-111F-42FF-BFDE-D1C1104E4C9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1445" name="Text Box 16">
          <a:extLst>
            <a:ext uri="{FF2B5EF4-FFF2-40B4-BE49-F238E27FC236}">
              <a16:creationId xmlns:a16="http://schemas.microsoft.com/office/drawing/2014/main" id="{B2D70AFA-55F8-40B9-AA82-772FD8828FC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1446" name="Text Box 17">
          <a:extLst>
            <a:ext uri="{FF2B5EF4-FFF2-40B4-BE49-F238E27FC236}">
              <a16:creationId xmlns:a16="http://schemas.microsoft.com/office/drawing/2014/main" id="{A1DEA197-5B49-48E7-9684-AD4EDF31B65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1447" name="Text Box 18">
          <a:extLst>
            <a:ext uri="{FF2B5EF4-FFF2-40B4-BE49-F238E27FC236}">
              <a16:creationId xmlns:a16="http://schemas.microsoft.com/office/drawing/2014/main" id="{778CC92C-CA4E-48CF-9DDB-09DAC8B0188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1448" name="Text Box 19">
          <a:extLst>
            <a:ext uri="{FF2B5EF4-FFF2-40B4-BE49-F238E27FC236}">
              <a16:creationId xmlns:a16="http://schemas.microsoft.com/office/drawing/2014/main" id="{89ED6055-2E5D-4998-A166-4754D6E3CC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1449" name="Text Box 16">
          <a:extLst>
            <a:ext uri="{FF2B5EF4-FFF2-40B4-BE49-F238E27FC236}">
              <a16:creationId xmlns:a16="http://schemas.microsoft.com/office/drawing/2014/main" id="{E6521214-F548-424D-8AA4-0C3ADF5CF97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1450" name="Text Box 17">
          <a:extLst>
            <a:ext uri="{FF2B5EF4-FFF2-40B4-BE49-F238E27FC236}">
              <a16:creationId xmlns:a16="http://schemas.microsoft.com/office/drawing/2014/main" id="{C149C442-EA42-40B6-BB0A-0F2D24E93CF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1451" name="Text Box 18">
          <a:extLst>
            <a:ext uri="{FF2B5EF4-FFF2-40B4-BE49-F238E27FC236}">
              <a16:creationId xmlns:a16="http://schemas.microsoft.com/office/drawing/2014/main" id="{089B247B-E164-4B0F-9C20-8BEE3C46E17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1452" name="Text Box 19">
          <a:extLst>
            <a:ext uri="{FF2B5EF4-FFF2-40B4-BE49-F238E27FC236}">
              <a16:creationId xmlns:a16="http://schemas.microsoft.com/office/drawing/2014/main" id="{C8B52FF1-7E11-4823-9948-4194C93E276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1453" name="Text Box 16">
          <a:extLst>
            <a:ext uri="{FF2B5EF4-FFF2-40B4-BE49-F238E27FC236}">
              <a16:creationId xmlns:a16="http://schemas.microsoft.com/office/drawing/2014/main" id="{E3D882E2-AD6F-49EC-930F-4F62FBAD228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1454" name="Text Box 17">
          <a:extLst>
            <a:ext uri="{FF2B5EF4-FFF2-40B4-BE49-F238E27FC236}">
              <a16:creationId xmlns:a16="http://schemas.microsoft.com/office/drawing/2014/main" id="{F4FCAAB3-791E-46E0-9B57-109D874C37B4}"/>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1455" name="Text Box 18">
          <a:extLst>
            <a:ext uri="{FF2B5EF4-FFF2-40B4-BE49-F238E27FC236}">
              <a16:creationId xmlns:a16="http://schemas.microsoft.com/office/drawing/2014/main" id="{8CC64D6C-E8CD-4E0C-87A6-C018A25EB43F}"/>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1456" name="Text Box 19">
          <a:extLst>
            <a:ext uri="{FF2B5EF4-FFF2-40B4-BE49-F238E27FC236}">
              <a16:creationId xmlns:a16="http://schemas.microsoft.com/office/drawing/2014/main" id="{C9690526-1B6D-4211-8948-AA70CE973C1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444014"/>
    <xdr:sp macro="" textlink="">
      <xdr:nvSpPr>
        <xdr:cNvPr id="1457" name="Text Box 15">
          <a:extLst>
            <a:ext uri="{FF2B5EF4-FFF2-40B4-BE49-F238E27FC236}">
              <a16:creationId xmlns:a16="http://schemas.microsoft.com/office/drawing/2014/main" id="{DDB0E9D7-8939-4AFD-885D-14B8C7616C7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1458" name="Text Box 16">
          <a:extLst>
            <a:ext uri="{FF2B5EF4-FFF2-40B4-BE49-F238E27FC236}">
              <a16:creationId xmlns:a16="http://schemas.microsoft.com/office/drawing/2014/main" id="{31272CE9-D988-4309-9CE0-F0BBB683D65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1459" name="Text Box 17">
          <a:extLst>
            <a:ext uri="{FF2B5EF4-FFF2-40B4-BE49-F238E27FC236}">
              <a16:creationId xmlns:a16="http://schemas.microsoft.com/office/drawing/2014/main" id="{67AD8855-FDDB-4061-B3F8-B3E3DD9518A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1460" name="Text Box 18">
          <a:extLst>
            <a:ext uri="{FF2B5EF4-FFF2-40B4-BE49-F238E27FC236}">
              <a16:creationId xmlns:a16="http://schemas.microsoft.com/office/drawing/2014/main" id="{C270C43A-3DBE-45CB-87FE-467893B6AD3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1461" name="Text Box 19">
          <a:extLst>
            <a:ext uri="{FF2B5EF4-FFF2-40B4-BE49-F238E27FC236}">
              <a16:creationId xmlns:a16="http://schemas.microsoft.com/office/drawing/2014/main" id="{CC9CAF48-D439-4ADA-8301-38FC839F45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442269"/>
    <xdr:sp macro="" textlink="">
      <xdr:nvSpPr>
        <xdr:cNvPr id="1462" name="Text Box 15">
          <a:extLst>
            <a:ext uri="{FF2B5EF4-FFF2-40B4-BE49-F238E27FC236}">
              <a16:creationId xmlns:a16="http://schemas.microsoft.com/office/drawing/2014/main" id="{7FFB9239-BEAD-440D-87A4-954B168F33E7}"/>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1463" name="Text Box 16">
          <a:extLst>
            <a:ext uri="{FF2B5EF4-FFF2-40B4-BE49-F238E27FC236}">
              <a16:creationId xmlns:a16="http://schemas.microsoft.com/office/drawing/2014/main" id="{A39B7394-0D41-4A28-9040-863EC3A155D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1464" name="Text Box 17">
          <a:extLst>
            <a:ext uri="{FF2B5EF4-FFF2-40B4-BE49-F238E27FC236}">
              <a16:creationId xmlns:a16="http://schemas.microsoft.com/office/drawing/2014/main" id="{ECDA8981-0231-43DD-986E-537AAD62397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1465" name="Text Box 18">
          <a:extLst>
            <a:ext uri="{FF2B5EF4-FFF2-40B4-BE49-F238E27FC236}">
              <a16:creationId xmlns:a16="http://schemas.microsoft.com/office/drawing/2014/main" id="{CB203DF9-12D8-44F7-A7A1-8687E2158678}"/>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1466" name="Text Box 16">
          <a:extLst>
            <a:ext uri="{FF2B5EF4-FFF2-40B4-BE49-F238E27FC236}">
              <a16:creationId xmlns:a16="http://schemas.microsoft.com/office/drawing/2014/main" id="{B355F9AC-1B6C-4610-B0BA-2307C003EF3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1467" name="Text Box 17">
          <a:extLst>
            <a:ext uri="{FF2B5EF4-FFF2-40B4-BE49-F238E27FC236}">
              <a16:creationId xmlns:a16="http://schemas.microsoft.com/office/drawing/2014/main" id="{25CEE37F-55F8-46AD-A395-35A07E84D3D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1468" name="Text Box 18">
          <a:extLst>
            <a:ext uri="{FF2B5EF4-FFF2-40B4-BE49-F238E27FC236}">
              <a16:creationId xmlns:a16="http://schemas.microsoft.com/office/drawing/2014/main" id="{CC502069-6C1D-4EA0-A22D-3EC7E19B370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1469" name="Text Box 19">
          <a:extLst>
            <a:ext uri="{FF2B5EF4-FFF2-40B4-BE49-F238E27FC236}">
              <a16:creationId xmlns:a16="http://schemas.microsoft.com/office/drawing/2014/main" id="{EE1D14BB-8FE3-47AA-A23D-738A5620EFF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1470" name="Text Box 16">
          <a:extLst>
            <a:ext uri="{FF2B5EF4-FFF2-40B4-BE49-F238E27FC236}">
              <a16:creationId xmlns:a16="http://schemas.microsoft.com/office/drawing/2014/main" id="{762CFF05-D738-4D48-BC18-1019D1BDEF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1471" name="Text Box 17">
          <a:extLst>
            <a:ext uri="{FF2B5EF4-FFF2-40B4-BE49-F238E27FC236}">
              <a16:creationId xmlns:a16="http://schemas.microsoft.com/office/drawing/2014/main" id="{59825447-49E2-4CAC-B4C0-3700FBC4AD1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1472" name="Text Box 18">
          <a:extLst>
            <a:ext uri="{FF2B5EF4-FFF2-40B4-BE49-F238E27FC236}">
              <a16:creationId xmlns:a16="http://schemas.microsoft.com/office/drawing/2014/main" id="{15AAA7D4-8CF7-45EF-BD2A-63A2008C664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448496"/>
    <xdr:sp macro="" textlink="">
      <xdr:nvSpPr>
        <xdr:cNvPr id="1474" name="Text Box 15">
          <a:extLst>
            <a:ext uri="{FF2B5EF4-FFF2-40B4-BE49-F238E27FC236}">
              <a16:creationId xmlns:a16="http://schemas.microsoft.com/office/drawing/2014/main" id="{7DE74C36-4DBE-4987-9428-D1C663728B26}"/>
            </a:ext>
          </a:extLst>
        </xdr:cNvPr>
        <xdr:cNvSpPr txBox="1">
          <a:spLocks noChangeArrowheads="1"/>
        </xdr:cNvSpPr>
      </xdr:nvSpPr>
      <xdr:spPr bwMode="auto">
        <a:xfrm>
          <a:off x="3706091" y="4508789"/>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442269"/>
    <xdr:sp macro="" textlink="">
      <xdr:nvSpPr>
        <xdr:cNvPr id="1475" name="Text Box 15">
          <a:extLst>
            <a:ext uri="{FF2B5EF4-FFF2-40B4-BE49-F238E27FC236}">
              <a16:creationId xmlns:a16="http://schemas.microsoft.com/office/drawing/2014/main" id="{189826E8-8678-4506-B387-6C4A2011E61A}"/>
            </a:ext>
          </a:extLst>
        </xdr:cNvPr>
        <xdr:cNvSpPr txBox="1">
          <a:spLocks noChangeArrowheads="1"/>
        </xdr:cNvSpPr>
      </xdr:nvSpPr>
      <xdr:spPr bwMode="auto">
        <a:xfrm>
          <a:off x="6768234"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442269"/>
    <xdr:sp macro="" textlink="">
      <xdr:nvSpPr>
        <xdr:cNvPr id="1476" name="Text Box 15">
          <a:extLst>
            <a:ext uri="{FF2B5EF4-FFF2-40B4-BE49-F238E27FC236}">
              <a16:creationId xmlns:a16="http://schemas.microsoft.com/office/drawing/2014/main" id="{F06D1C90-FC21-4422-AB39-6C7944595AA1}"/>
            </a:ext>
          </a:extLst>
        </xdr:cNvPr>
        <xdr:cNvSpPr txBox="1">
          <a:spLocks noChangeArrowheads="1"/>
        </xdr:cNvSpPr>
      </xdr:nvSpPr>
      <xdr:spPr bwMode="auto">
        <a:xfrm>
          <a:off x="48052182"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213632"/>
    <xdr:sp macro="" textlink="">
      <xdr:nvSpPr>
        <xdr:cNvPr id="1477" name="Text Box 15">
          <a:extLst>
            <a:ext uri="{FF2B5EF4-FFF2-40B4-BE49-F238E27FC236}">
              <a16:creationId xmlns:a16="http://schemas.microsoft.com/office/drawing/2014/main" id="{148538EE-45B1-4EE8-9E41-AB8A0CC0B4C1}"/>
            </a:ext>
          </a:extLst>
        </xdr:cNvPr>
        <xdr:cNvSpPr txBox="1">
          <a:spLocks noChangeArrowheads="1"/>
        </xdr:cNvSpPr>
      </xdr:nvSpPr>
      <xdr:spPr bwMode="auto">
        <a:xfrm>
          <a:off x="3706091" y="45087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444331"/>
    <xdr:sp macro="" textlink="">
      <xdr:nvSpPr>
        <xdr:cNvPr id="1478" name="Text Box 15">
          <a:extLst>
            <a:ext uri="{FF2B5EF4-FFF2-40B4-BE49-F238E27FC236}">
              <a16:creationId xmlns:a16="http://schemas.microsoft.com/office/drawing/2014/main" id="{B34C32D0-2D25-47B2-8F9B-243BC3860349}"/>
            </a:ext>
          </a:extLst>
        </xdr:cNvPr>
        <xdr:cNvSpPr txBox="1">
          <a:spLocks noChangeArrowheads="1"/>
        </xdr:cNvSpPr>
      </xdr:nvSpPr>
      <xdr:spPr bwMode="auto">
        <a:xfrm>
          <a:off x="3706091" y="45087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9</xdr:row>
      <xdr:rowOff>0</xdr:rowOff>
    </xdr:from>
    <xdr:ext cx="95250" cy="213632"/>
    <xdr:sp macro="" textlink="">
      <xdr:nvSpPr>
        <xdr:cNvPr id="1479" name="Text Box 15">
          <a:extLst>
            <a:ext uri="{FF2B5EF4-FFF2-40B4-BE49-F238E27FC236}">
              <a16:creationId xmlns:a16="http://schemas.microsoft.com/office/drawing/2014/main" id="{9125DF31-06EE-4A3F-905D-F70C95B4B562}"/>
            </a:ext>
          </a:extLst>
        </xdr:cNvPr>
        <xdr:cNvSpPr txBox="1">
          <a:spLocks noChangeArrowheads="1"/>
        </xdr:cNvSpPr>
      </xdr:nvSpPr>
      <xdr:spPr bwMode="auto">
        <a:xfrm>
          <a:off x="8452908" y="432964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80" name="Text Box 16">
          <a:extLst>
            <a:ext uri="{FF2B5EF4-FFF2-40B4-BE49-F238E27FC236}">
              <a16:creationId xmlns:a16="http://schemas.microsoft.com/office/drawing/2014/main" id="{00744E81-E8CC-41FE-9236-08845606E5DE}"/>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81" name="Text Box 17">
          <a:extLst>
            <a:ext uri="{FF2B5EF4-FFF2-40B4-BE49-F238E27FC236}">
              <a16:creationId xmlns:a16="http://schemas.microsoft.com/office/drawing/2014/main" id="{093468B3-0F55-4EAA-84DE-068D99DFF96A}"/>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82" name="Text Box 18">
          <a:extLst>
            <a:ext uri="{FF2B5EF4-FFF2-40B4-BE49-F238E27FC236}">
              <a16:creationId xmlns:a16="http://schemas.microsoft.com/office/drawing/2014/main" id="{543E5810-4E03-4D79-800B-E09376F3EB8D}"/>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83" name="Text Box 19">
          <a:extLst>
            <a:ext uri="{FF2B5EF4-FFF2-40B4-BE49-F238E27FC236}">
              <a16:creationId xmlns:a16="http://schemas.microsoft.com/office/drawing/2014/main" id="{93196C3A-D915-4F86-B806-B300195C311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84" name="Text Box 16">
          <a:extLst>
            <a:ext uri="{FF2B5EF4-FFF2-40B4-BE49-F238E27FC236}">
              <a16:creationId xmlns:a16="http://schemas.microsoft.com/office/drawing/2014/main" id="{F3622A50-11C1-4F62-B13C-476A65AA2177}"/>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85" name="Text Box 17">
          <a:extLst>
            <a:ext uri="{FF2B5EF4-FFF2-40B4-BE49-F238E27FC236}">
              <a16:creationId xmlns:a16="http://schemas.microsoft.com/office/drawing/2014/main" id="{D3BFB281-9E01-451D-BA7E-2A503CB9137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86" name="Text Box 18">
          <a:extLst>
            <a:ext uri="{FF2B5EF4-FFF2-40B4-BE49-F238E27FC236}">
              <a16:creationId xmlns:a16="http://schemas.microsoft.com/office/drawing/2014/main" id="{7D57D79F-3D81-4A6C-AFE5-10E4FF391679}"/>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87" name="Text Box 19">
          <a:extLst>
            <a:ext uri="{FF2B5EF4-FFF2-40B4-BE49-F238E27FC236}">
              <a16:creationId xmlns:a16="http://schemas.microsoft.com/office/drawing/2014/main" id="{3C38AF6E-028C-495B-BE5F-A078B9156895}"/>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88" name="Text Box 16">
          <a:extLst>
            <a:ext uri="{FF2B5EF4-FFF2-40B4-BE49-F238E27FC236}">
              <a16:creationId xmlns:a16="http://schemas.microsoft.com/office/drawing/2014/main" id="{1C1E741B-28BB-4BDD-B09D-ADF48A6C29E5}"/>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89" name="Text Box 17">
          <a:extLst>
            <a:ext uri="{FF2B5EF4-FFF2-40B4-BE49-F238E27FC236}">
              <a16:creationId xmlns:a16="http://schemas.microsoft.com/office/drawing/2014/main" id="{CF42996D-DF7E-41D1-9CCF-F6D502D4A609}"/>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90" name="Text Box 18">
          <a:extLst>
            <a:ext uri="{FF2B5EF4-FFF2-40B4-BE49-F238E27FC236}">
              <a16:creationId xmlns:a16="http://schemas.microsoft.com/office/drawing/2014/main" id="{01D71F6F-554C-49A8-B0C3-4CD6B7301ECA}"/>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91" name="Text Box 19">
          <a:extLst>
            <a:ext uri="{FF2B5EF4-FFF2-40B4-BE49-F238E27FC236}">
              <a16:creationId xmlns:a16="http://schemas.microsoft.com/office/drawing/2014/main" id="{C86287FC-4711-42AA-A91A-D3F5FDF67F26}"/>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1492" name="Text Box 15">
          <a:extLst>
            <a:ext uri="{FF2B5EF4-FFF2-40B4-BE49-F238E27FC236}">
              <a16:creationId xmlns:a16="http://schemas.microsoft.com/office/drawing/2014/main" id="{739E9CFD-9A73-4A01-800A-0C9436033EA8}"/>
            </a:ext>
          </a:extLst>
        </xdr:cNvPr>
        <xdr:cNvSpPr txBox="1">
          <a:spLocks noChangeArrowheads="1"/>
        </xdr:cNvSpPr>
      </xdr:nvSpPr>
      <xdr:spPr bwMode="auto">
        <a:xfrm>
          <a:off x="3706091" y="5377007"/>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93" name="Text Box 16">
          <a:extLst>
            <a:ext uri="{FF2B5EF4-FFF2-40B4-BE49-F238E27FC236}">
              <a16:creationId xmlns:a16="http://schemas.microsoft.com/office/drawing/2014/main" id="{A560A2E6-5712-4990-87B6-F7EE3F0A9E75}"/>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94" name="Text Box 17">
          <a:extLst>
            <a:ext uri="{FF2B5EF4-FFF2-40B4-BE49-F238E27FC236}">
              <a16:creationId xmlns:a16="http://schemas.microsoft.com/office/drawing/2014/main" id="{BFC72EE1-F6C8-4A1F-83EF-992C00D72F7F}"/>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95" name="Text Box 18">
          <a:extLst>
            <a:ext uri="{FF2B5EF4-FFF2-40B4-BE49-F238E27FC236}">
              <a16:creationId xmlns:a16="http://schemas.microsoft.com/office/drawing/2014/main" id="{198B9725-7657-40D4-9028-2AC213C8AB0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96" name="Text Box 19">
          <a:extLst>
            <a:ext uri="{FF2B5EF4-FFF2-40B4-BE49-F238E27FC236}">
              <a16:creationId xmlns:a16="http://schemas.microsoft.com/office/drawing/2014/main" id="{0B9E08C8-91AD-4E0D-97F8-84C325BF80D7}"/>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98" name="Text Box 16">
          <a:extLst>
            <a:ext uri="{FF2B5EF4-FFF2-40B4-BE49-F238E27FC236}">
              <a16:creationId xmlns:a16="http://schemas.microsoft.com/office/drawing/2014/main" id="{50C3660B-9C97-41C1-B80D-D3BB037E57D0}"/>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99" name="Text Box 17">
          <a:extLst>
            <a:ext uri="{FF2B5EF4-FFF2-40B4-BE49-F238E27FC236}">
              <a16:creationId xmlns:a16="http://schemas.microsoft.com/office/drawing/2014/main" id="{90ADEE77-17E0-4BD6-B853-9D9DDC503E24}"/>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500" name="Text Box 18">
          <a:extLst>
            <a:ext uri="{FF2B5EF4-FFF2-40B4-BE49-F238E27FC236}">
              <a16:creationId xmlns:a16="http://schemas.microsoft.com/office/drawing/2014/main" id="{7A111372-4C3F-4451-8E0C-279387E868E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501" name="Text Box 16">
          <a:extLst>
            <a:ext uri="{FF2B5EF4-FFF2-40B4-BE49-F238E27FC236}">
              <a16:creationId xmlns:a16="http://schemas.microsoft.com/office/drawing/2014/main" id="{2EE27570-ADDA-434C-8368-599FA1317EC1}"/>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502" name="Text Box 17">
          <a:extLst>
            <a:ext uri="{FF2B5EF4-FFF2-40B4-BE49-F238E27FC236}">
              <a16:creationId xmlns:a16="http://schemas.microsoft.com/office/drawing/2014/main" id="{2A64FB21-FE50-418C-A0E3-5985DE3CE6B7}"/>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503" name="Text Box 18">
          <a:extLst>
            <a:ext uri="{FF2B5EF4-FFF2-40B4-BE49-F238E27FC236}">
              <a16:creationId xmlns:a16="http://schemas.microsoft.com/office/drawing/2014/main" id="{ED4A8E1A-9750-4D6B-B1CA-5AC60767FB78}"/>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504" name="Text Box 19">
          <a:extLst>
            <a:ext uri="{FF2B5EF4-FFF2-40B4-BE49-F238E27FC236}">
              <a16:creationId xmlns:a16="http://schemas.microsoft.com/office/drawing/2014/main" id="{CE891067-0AAF-44DD-BCD6-4939304D1329}"/>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505" name="Text Box 16">
          <a:extLst>
            <a:ext uri="{FF2B5EF4-FFF2-40B4-BE49-F238E27FC236}">
              <a16:creationId xmlns:a16="http://schemas.microsoft.com/office/drawing/2014/main" id="{AE8CA4B1-1867-49E0-A57D-7F00F10F504C}"/>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506" name="Text Box 17">
          <a:extLst>
            <a:ext uri="{FF2B5EF4-FFF2-40B4-BE49-F238E27FC236}">
              <a16:creationId xmlns:a16="http://schemas.microsoft.com/office/drawing/2014/main" id="{C9A97496-BE18-4152-830A-8A5527339503}"/>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507" name="Text Box 18">
          <a:extLst>
            <a:ext uri="{FF2B5EF4-FFF2-40B4-BE49-F238E27FC236}">
              <a16:creationId xmlns:a16="http://schemas.microsoft.com/office/drawing/2014/main" id="{C0775CE6-BB7C-428F-856C-B47912E87A16}"/>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508" name="Text Box 19">
          <a:extLst>
            <a:ext uri="{FF2B5EF4-FFF2-40B4-BE49-F238E27FC236}">
              <a16:creationId xmlns:a16="http://schemas.microsoft.com/office/drawing/2014/main" id="{94FD981D-A315-4894-BD60-96343604DB2D}"/>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509" name="Text Box 16">
          <a:extLst>
            <a:ext uri="{FF2B5EF4-FFF2-40B4-BE49-F238E27FC236}">
              <a16:creationId xmlns:a16="http://schemas.microsoft.com/office/drawing/2014/main" id="{B2CA7AAE-5640-4245-B37D-D9AFE1890E3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510" name="Text Box 17">
          <a:extLst>
            <a:ext uri="{FF2B5EF4-FFF2-40B4-BE49-F238E27FC236}">
              <a16:creationId xmlns:a16="http://schemas.microsoft.com/office/drawing/2014/main" id="{98CA5E7A-D5F7-4A5B-B03C-9CDB128F43EF}"/>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511" name="Text Box 18">
          <a:extLst>
            <a:ext uri="{FF2B5EF4-FFF2-40B4-BE49-F238E27FC236}">
              <a16:creationId xmlns:a16="http://schemas.microsoft.com/office/drawing/2014/main" id="{31A88C69-43AF-48E9-9143-6AE3494FC632}"/>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512" name="Text Box 19">
          <a:extLst>
            <a:ext uri="{FF2B5EF4-FFF2-40B4-BE49-F238E27FC236}">
              <a16:creationId xmlns:a16="http://schemas.microsoft.com/office/drawing/2014/main" id="{7AF13AA3-EF0A-4F5D-ACA5-9AB8BA99F413}"/>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8496"/>
    <xdr:sp macro="" textlink="">
      <xdr:nvSpPr>
        <xdr:cNvPr id="1513" name="Text Box 15">
          <a:extLst>
            <a:ext uri="{FF2B5EF4-FFF2-40B4-BE49-F238E27FC236}">
              <a16:creationId xmlns:a16="http://schemas.microsoft.com/office/drawing/2014/main" id="{A14F770B-D620-406A-B21D-E4C321B44781}"/>
            </a:ext>
          </a:extLst>
        </xdr:cNvPr>
        <xdr:cNvSpPr txBox="1">
          <a:spLocks noChangeArrowheads="1"/>
        </xdr:cNvSpPr>
      </xdr:nvSpPr>
      <xdr:spPr bwMode="auto">
        <a:xfrm>
          <a:off x="3706091" y="379470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14" name="Text Box 16">
          <a:extLst>
            <a:ext uri="{FF2B5EF4-FFF2-40B4-BE49-F238E27FC236}">
              <a16:creationId xmlns:a16="http://schemas.microsoft.com/office/drawing/2014/main" id="{E43E8CC7-A98E-4E61-9116-A5B4659ED9D3}"/>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15" name="Text Box 17">
          <a:extLst>
            <a:ext uri="{FF2B5EF4-FFF2-40B4-BE49-F238E27FC236}">
              <a16:creationId xmlns:a16="http://schemas.microsoft.com/office/drawing/2014/main" id="{4193BF55-423E-4A80-9595-A533EEEE6705}"/>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16" name="Text Box 18">
          <a:extLst>
            <a:ext uri="{FF2B5EF4-FFF2-40B4-BE49-F238E27FC236}">
              <a16:creationId xmlns:a16="http://schemas.microsoft.com/office/drawing/2014/main" id="{CB8EC99E-B74C-45AB-82F9-5BC4290FA27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17" name="Text Box 19">
          <a:extLst>
            <a:ext uri="{FF2B5EF4-FFF2-40B4-BE49-F238E27FC236}">
              <a16:creationId xmlns:a16="http://schemas.microsoft.com/office/drawing/2014/main" id="{4F9E109D-F330-4741-BBA4-0928762C092F}"/>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1518" name="Text Box 15">
          <a:extLst>
            <a:ext uri="{FF2B5EF4-FFF2-40B4-BE49-F238E27FC236}">
              <a16:creationId xmlns:a16="http://schemas.microsoft.com/office/drawing/2014/main" id="{91334606-1298-4078-BB55-AE050977BD83}"/>
            </a:ext>
          </a:extLst>
        </xdr:cNvPr>
        <xdr:cNvSpPr txBox="1">
          <a:spLocks noChangeArrowheads="1"/>
        </xdr:cNvSpPr>
      </xdr:nvSpPr>
      <xdr:spPr bwMode="auto">
        <a:xfrm>
          <a:off x="6768234"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519" name="Text Box 16">
          <a:extLst>
            <a:ext uri="{FF2B5EF4-FFF2-40B4-BE49-F238E27FC236}">
              <a16:creationId xmlns:a16="http://schemas.microsoft.com/office/drawing/2014/main" id="{ED611053-AA08-40BF-90F4-5DE12E56A604}"/>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520" name="Text Box 17">
          <a:extLst>
            <a:ext uri="{FF2B5EF4-FFF2-40B4-BE49-F238E27FC236}">
              <a16:creationId xmlns:a16="http://schemas.microsoft.com/office/drawing/2014/main" id="{B666A416-E08A-4134-AA44-8607C3C2B70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521" name="Text Box 18">
          <a:extLst>
            <a:ext uri="{FF2B5EF4-FFF2-40B4-BE49-F238E27FC236}">
              <a16:creationId xmlns:a16="http://schemas.microsoft.com/office/drawing/2014/main" id="{CA3C7053-4CF8-46F5-A633-7791F59F9FB5}"/>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522" name="Text Box 19">
          <a:extLst>
            <a:ext uri="{FF2B5EF4-FFF2-40B4-BE49-F238E27FC236}">
              <a16:creationId xmlns:a16="http://schemas.microsoft.com/office/drawing/2014/main" id="{6B657CBF-FE3D-4221-96B9-92AEB2502FE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1523" name="Text Box 15">
          <a:extLst>
            <a:ext uri="{FF2B5EF4-FFF2-40B4-BE49-F238E27FC236}">
              <a16:creationId xmlns:a16="http://schemas.microsoft.com/office/drawing/2014/main" id="{1E39AE52-D574-4F46-BCCC-38B8B4FE2167}"/>
            </a:ext>
          </a:extLst>
        </xdr:cNvPr>
        <xdr:cNvSpPr txBox="1">
          <a:spLocks noChangeArrowheads="1"/>
        </xdr:cNvSpPr>
      </xdr:nvSpPr>
      <xdr:spPr bwMode="auto">
        <a:xfrm>
          <a:off x="15690273"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15</xdr:row>
      <xdr:rowOff>504825</xdr:rowOff>
    </xdr:from>
    <xdr:ext cx="95250" cy="444014"/>
    <xdr:sp macro="" textlink="">
      <xdr:nvSpPr>
        <xdr:cNvPr id="1524" name="Text Box 15">
          <a:extLst>
            <a:ext uri="{FF2B5EF4-FFF2-40B4-BE49-F238E27FC236}">
              <a16:creationId xmlns:a16="http://schemas.microsoft.com/office/drawing/2014/main" id="{E0CA6FD4-0D78-4DDC-8F37-A02CB4EFE356}"/>
            </a:ext>
          </a:extLst>
        </xdr:cNvPr>
        <xdr:cNvSpPr txBox="1">
          <a:spLocks noChangeArrowheads="1"/>
        </xdr:cNvSpPr>
      </xdr:nvSpPr>
      <xdr:spPr bwMode="auto">
        <a:xfrm>
          <a:off x="3706091" y="361517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525" name="Text Box 16">
          <a:extLst>
            <a:ext uri="{FF2B5EF4-FFF2-40B4-BE49-F238E27FC236}">
              <a16:creationId xmlns:a16="http://schemas.microsoft.com/office/drawing/2014/main" id="{CB7347CF-46A4-4EA0-86CF-E749B1474A09}"/>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526" name="Text Box 17">
          <a:extLst>
            <a:ext uri="{FF2B5EF4-FFF2-40B4-BE49-F238E27FC236}">
              <a16:creationId xmlns:a16="http://schemas.microsoft.com/office/drawing/2014/main" id="{B04D1E89-C9FC-4B0C-B454-DDE51CE7F46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527" name="Text Box 18">
          <a:extLst>
            <a:ext uri="{FF2B5EF4-FFF2-40B4-BE49-F238E27FC236}">
              <a16:creationId xmlns:a16="http://schemas.microsoft.com/office/drawing/2014/main" id="{34BC1373-70A9-487A-9A6E-90D5525217DE}"/>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528" name="Text Box 19">
          <a:extLst>
            <a:ext uri="{FF2B5EF4-FFF2-40B4-BE49-F238E27FC236}">
              <a16:creationId xmlns:a16="http://schemas.microsoft.com/office/drawing/2014/main" id="{B2033E01-0D95-47AF-8496-7D2D0BE59DDC}"/>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1529" name="Text Box 15">
          <a:extLst>
            <a:ext uri="{FF2B5EF4-FFF2-40B4-BE49-F238E27FC236}">
              <a16:creationId xmlns:a16="http://schemas.microsoft.com/office/drawing/2014/main" id="{10B42D6B-D56A-4331-8197-77898F7768D8}"/>
            </a:ext>
          </a:extLst>
        </xdr:cNvPr>
        <xdr:cNvSpPr txBox="1">
          <a:spLocks noChangeArrowheads="1"/>
        </xdr:cNvSpPr>
      </xdr:nvSpPr>
      <xdr:spPr bwMode="auto">
        <a:xfrm>
          <a:off x="3706091"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1530" name="Text Box 15">
          <a:extLst>
            <a:ext uri="{FF2B5EF4-FFF2-40B4-BE49-F238E27FC236}">
              <a16:creationId xmlns:a16="http://schemas.microsoft.com/office/drawing/2014/main" id="{5456CFC5-867F-47B6-B1D9-25D50930036C}"/>
            </a:ext>
          </a:extLst>
        </xdr:cNvPr>
        <xdr:cNvSpPr txBox="1">
          <a:spLocks noChangeArrowheads="1"/>
        </xdr:cNvSpPr>
      </xdr:nvSpPr>
      <xdr:spPr bwMode="auto">
        <a:xfrm>
          <a:off x="3706091" y="379470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15</xdr:row>
      <xdr:rowOff>504825</xdr:rowOff>
    </xdr:from>
    <xdr:ext cx="95250" cy="442269"/>
    <xdr:sp macro="" textlink="">
      <xdr:nvSpPr>
        <xdr:cNvPr id="1531" name="Text Box 15">
          <a:extLst>
            <a:ext uri="{FF2B5EF4-FFF2-40B4-BE49-F238E27FC236}">
              <a16:creationId xmlns:a16="http://schemas.microsoft.com/office/drawing/2014/main" id="{A49AA27D-F3D1-4692-BC27-0B006F64D720}"/>
            </a:ext>
          </a:extLst>
        </xdr:cNvPr>
        <xdr:cNvSpPr txBox="1">
          <a:spLocks noChangeArrowheads="1"/>
        </xdr:cNvSpPr>
      </xdr:nvSpPr>
      <xdr:spPr bwMode="auto">
        <a:xfrm>
          <a:off x="6768234" y="361517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32" name="Text Box 16">
          <a:extLst>
            <a:ext uri="{FF2B5EF4-FFF2-40B4-BE49-F238E27FC236}">
              <a16:creationId xmlns:a16="http://schemas.microsoft.com/office/drawing/2014/main" id="{9598EBFC-D5D8-40BF-8BED-30C5F79DDB1C}"/>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33" name="Text Box 17">
          <a:extLst>
            <a:ext uri="{FF2B5EF4-FFF2-40B4-BE49-F238E27FC236}">
              <a16:creationId xmlns:a16="http://schemas.microsoft.com/office/drawing/2014/main" id="{6AE8D304-7516-4742-9CD5-31A4FF0847C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34" name="Text Box 18">
          <a:extLst>
            <a:ext uri="{FF2B5EF4-FFF2-40B4-BE49-F238E27FC236}">
              <a16:creationId xmlns:a16="http://schemas.microsoft.com/office/drawing/2014/main" id="{34212A20-11FD-4880-AC36-ADA2CD25CCC0}"/>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213632"/>
    <xdr:sp macro="" textlink="">
      <xdr:nvSpPr>
        <xdr:cNvPr id="1535" name="Text Box 15">
          <a:extLst>
            <a:ext uri="{FF2B5EF4-FFF2-40B4-BE49-F238E27FC236}">
              <a16:creationId xmlns:a16="http://schemas.microsoft.com/office/drawing/2014/main" id="{827D1593-1E4A-43F9-A6D8-B4D24F74E14C}"/>
            </a:ext>
          </a:extLst>
        </xdr:cNvPr>
        <xdr:cNvSpPr txBox="1">
          <a:spLocks noChangeArrowheads="1"/>
        </xdr:cNvSpPr>
      </xdr:nvSpPr>
      <xdr:spPr bwMode="auto">
        <a:xfrm>
          <a:off x="6768234"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36" name="Text Box 16">
          <a:extLst>
            <a:ext uri="{FF2B5EF4-FFF2-40B4-BE49-F238E27FC236}">
              <a16:creationId xmlns:a16="http://schemas.microsoft.com/office/drawing/2014/main" id="{CA39D431-DC7D-4C04-8AB3-E83B00A8BFA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37" name="Text Box 17">
          <a:extLst>
            <a:ext uri="{FF2B5EF4-FFF2-40B4-BE49-F238E27FC236}">
              <a16:creationId xmlns:a16="http://schemas.microsoft.com/office/drawing/2014/main" id="{28DA5597-412A-4B1C-A197-4B43C3895AD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38" name="Text Box 18">
          <a:extLst>
            <a:ext uri="{FF2B5EF4-FFF2-40B4-BE49-F238E27FC236}">
              <a16:creationId xmlns:a16="http://schemas.microsoft.com/office/drawing/2014/main" id="{014CC820-A786-47F6-8982-DCE8080A5B7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39" name="Text Box 19">
          <a:extLst>
            <a:ext uri="{FF2B5EF4-FFF2-40B4-BE49-F238E27FC236}">
              <a16:creationId xmlns:a16="http://schemas.microsoft.com/office/drawing/2014/main" id="{3A2D3AE6-0509-46C6-BF91-63CFBC13D45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40" name="Text Box 16">
          <a:extLst>
            <a:ext uri="{FF2B5EF4-FFF2-40B4-BE49-F238E27FC236}">
              <a16:creationId xmlns:a16="http://schemas.microsoft.com/office/drawing/2014/main" id="{FD61AEC9-BE08-45D3-9394-60DD70D55B20}"/>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41" name="Text Box 17">
          <a:extLst>
            <a:ext uri="{FF2B5EF4-FFF2-40B4-BE49-F238E27FC236}">
              <a16:creationId xmlns:a16="http://schemas.microsoft.com/office/drawing/2014/main" id="{3933EB9E-342C-46A8-9AB4-391D446830A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42" name="Text Box 18">
          <a:extLst>
            <a:ext uri="{FF2B5EF4-FFF2-40B4-BE49-F238E27FC236}">
              <a16:creationId xmlns:a16="http://schemas.microsoft.com/office/drawing/2014/main" id="{AF52F17D-9264-4352-B851-D02ED2879C01}"/>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43" name="Text Box 19">
          <a:extLst>
            <a:ext uri="{FF2B5EF4-FFF2-40B4-BE49-F238E27FC236}">
              <a16:creationId xmlns:a16="http://schemas.microsoft.com/office/drawing/2014/main" id="{AED1A02B-0138-430B-8048-1767E785CBDB}"/>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44" name="Text Box 16">
          <a:extLst>
            <a:ext uri="{FF2B5EF4-FFF2-40B4-BE49-F238E27FC236}">
              <a16:creationId xmlns:a16="http://schemas.microsoft.com/office/drawing/2014/main" id="{FE768798-1A75-47C0-A971-041099BD0CB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45" name="Text Box 17">
          <a:extLst>
            <a:ext uri="{FF2B5EF4-FFF2-40B4-BE49-F238E27FC236}">
              <a16:creationId xmlns:a16="http://schemas.microsoft.com/office/drawing/2014/main" id="{E11F6D05-6B7B-495F-931D-CD67892F0E1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46" name="Text Box 18">
          <a:extLst>
            <a:ext uri="{FF2B5EF4-FFF2-40B4-BE49-F238E27FC236}">
              <a16:creationId xmlns:a16="http://schemas.microsoft.com/office/drawing/2014/main" id="{D951D338-D327-4A87-981C-94D812D84AD1}"/>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47" name="Text Box 19">
          <a:extLst>
            <a:ext uri="{FF2B5EF4-FFF2-40B4-BE49-F238E27FC236}">
              <a16:creationId xmlns:a16="http://schemas.microsoft.com/office/drawing/2014/main" id="{93B3E3A1-53BE-4981-953E-BD54C9070F10}"/>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48" name="Text Box 16">
          <a:extLst>
            <a:ext uri="{FF2B5EF4-FFF2-40B4-BE49-F238E27FC236}">
              <a16:creationId xmlns:a16="http://schemas.microsoft.com/office/drawing/2014/main" id="{4125C643-D169-4369-8B03-73D989AD39E5}"/>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49" name="Text Box 17">
          <a:extLst>
            <a:ext uri="{FF2B5EF4-FFF2-40B4-BE49-F238E27FC236}">
              <a16:creationId xmlns:a16="http://schemas.microsoft.com/office/drawing/2014/main" id="{38B11184-D6CE-48D5-8DC2-D766BEFB11EE}"/>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50" name="Text Box 18">
          <a:extLst>
            <a:ext uri="{FF2B5EF4-FFF2-40B4-BE49-F238E27FC236}">
              <a16:creationId xmlns:a16="http://schemas.microsoft.com/office/drawing/2014/main" id="{C7875718-6AB7-44A3-B454-E835749A59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51" name="Text Box 19">
          <a:extLst>
            <a:ext uri="{FF2B5EF4-FFF2-40B4-BE49-F238E27FC236}">
              <a16:creationId xmlns:a16="http://schemas.microsoft.com/office/drawing/2014/main" id="{FDC757AA-7267-409D-88B6-0F5A4B1FE92F}"/>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52" name="Text Box 16">
          <a:extLst>
            <a:ext uri="{FF2B5EF4-FFF2-40B4-BE49-F238E27FC236}">
              <a16:creationId xmlns:a16="http://schemas.microsoft.com/office/drawing/2014/main" id="{12DDE240-63A3-4E15-9DB8-C868C8420659}"/>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53" name="Text Box 17">
          <a:extLst>
            <a:ext uri="{FF2B5EF4-FFF2-40B4-BE49-F238E27FC236}">
              <a16:creationId xmlns:a16="http://schemas.microsoft.com/office/drawing/2014/main" id="{E14E1608-7D17-4337-B1F1-B7E2C2682453}"/>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54" name="Text Box 18">
          <a:extLst>
            <a:ext uri="{FF2B5EF4-FFF2-40B4-BE49-F238E27FC236}">
              <a16:creationId xmlns:a16="http://schemas.microsoft.com/office/drawing/2014/main" id="{BF4B87C2-50A9-4256-9F03-D2B4AFFCA22D}"/>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55" name="Text Box 19">
          <a:extLst>
            <a:ext uri="{FF2B5EF4-FFF2-40B4-BE49-F238E27FC236}">
              <a16:creationId xmlns:a16="http://schemas.microsoft.com/office/drawing/2014/main" id="{2EA7D1CE-DA5B-412B-9381-959C5231C000}"/>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1556" name="Text Box 15">
          <a:extLst>
            <a:ext uri="{FF2B5EF4-FFF2-40B4-BE49-F238E27FC236}">
              <a16:creationId xmlns:a16="http://schemas.microsoft.com/office/drawing/2014/main" id="{0D77432B-24BD-4397-B41A-7D17DC4BBDC3}"/>
            </a:ext>
          </a:extLst>
        </xdr:cNvPr>
        <xdr:cNvSpPr txBox="1">
          <a:spLocks noChangeArrowheads="1"/>
        </xdr:cNvSpPr>
      </xdr:nvSpPr>
      <xdr:spPr bwMode="auto">
        <a:xfrm>
          <a:off x="3706091" y="414626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57" name="Text Box 16">
          <a:extLst>
            <a:ext uri="{FF2B5EF4-FFF2-40B4-BE49-F238E27FC236}">
              <a16:creationId xmlns:a16="http://schemas.microsoft.com/office/drawing/2014/main" id="{B4B468B0-9F52-46A6-BA3D-4B3342010BC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58" name="Text Box 17">
          <a:extLst>
            <a:ext uri="{FF2B5EF4-FFF2-40B4-BE49-F238E27FC236}">
              <a16:creationId xmlns:a16="http://schemas.microsoft.com/office/drawing/2014/main" id="{F01B3B25-931A-4D9D-9C81-97D2F2148A8A}"/>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59" name="Text Box 18">
          <a:extLst>
            <a:ext uri="{FF2B5EF4-FFF2-40B4-BE49-F238E27FC236}">
              <a16:creationId xmlns:a16="http://schemas.microsoft.com/office/drawing/2014/main" id="{4753B3BB-3CD2-423E-9EA6-A16D857B5E57}"/>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60" name="Text Box 19">
          <a:extLst>
            <a:ext uri="{FF2B5EF4-FFF2-40B4-BE49-F238E27FC236}">
              <a16:creationId xmlns:a16="http://schemas.microsoft.com/office/drawing/2014/main" id="{06CB2CD5-4D79-499B-A3AF-AAC6AA8408A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19</xdr:row>
      <xdr:rowOff>504825</xdr:rowOff>
    </xdr:from>
    <xdr:ext cx="95250" cy="442269"/>
    <xdr:sp macro="" textlink="">
      <xdr:nvSpPr>
        <xdr:cNvPr id="1561" name="Text Box 15">
          <a:extLst>
            <a:ext uri="{FF2B5EF4-FFF2-40B4-BE49-F238E27FC236}">
              <a16:creationId xmlns:a16="http://schemas.microsoft.com/office/drawing/2014/main" id="{46CAB5E6-1473-4108-9ADC-3C9A7154BF64}"/>
            </a:ext>
          </a:extLst>
        </xdr:cNvPr>
        <xdr:cNvSpPr txBox="1">
          <a:spLocks noChangeArrowheads="1"/>
        </xdr:cNvSpPr>
      </xdr:nvSpPr>
      <xdr:spPr bwMode="auto">
        <a:xfrm>
          <a:off x="6768234" y="41462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62" name="Text Box 16">
          <a:extLst>
            <a:ext uri="{FF2B5EF4-FFF2-40B4-BE49-F238E27FC236}">
              <a16:creationId xmlns:a16="http://schemas.microsoft.com/office/drawing/2014/main" id="{457AB3BF-5D27-4DBD-BEE9-F5C5E5F8F6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63" name="Text Box 17">
          <a:extLst>
            <a:ext uri="{FF2B5EF4-FFF2-40B4-BE49-F238E27FC236}">
              <a16:creationId xmlns:a16="http://schemas.microsoft.com/office/drawing/2014/main" id="{12EE7C86-EBC5-4493-95C0-5B6F3992AD38}"/>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64" name="Text Box 18">
          <a:extLst>
            <a:ext uri="{FF2B5EF4-FFF2-40B4-BE49-F238E27FC236}">
              <a16:creationId xmlns:a16="http://schemas.microsoft.com/office/drawing/2014/main" id="{61613A39-1DAE-4B49-9DFD-5C9253D8A141}"/>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65" name="Text Box 16">
          <a:extLst>
            <a:ext uri="{FF2B5EF4-FFF2-40B4-BE49-F238E27FC236}">
              <a16:creationId xmlns:a16="http://schemas.microsoft.com/office/drawing/2014/main" id="{B09074E0-1B62-4A61-8D28-80B3E620E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66" name="Text Box 17">
          <a:extLst>
            <a:ext uri="{FF2B5EF4-FFF2-40B4-BE49-F238E27FC236}">
              <a16:creationId xmlns:a16="http://schemas.microsoft.com/office/drawing/2014/main" id="{4027B645-8E7A-492D-A347-9C835B226CFC}"/>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67" name="Text Box 18">
          <a:extLst>
            <a:ext uri="{FF2B5EF4-FFF2-40B4-BE49-F238E27FC236}">
              <a16:creationId xmlns:a16="http://schemas.microsoft.com/office/drawing/2014/main" id="{D44228D8-26C4-4FC2-874E-79B3EDF2B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68" name="Text Box 19">
          <a:extLst>
            <a:ext uri="{FF2B5EF4-FFF2-40B4-BE49-F238E27FC236}">
              <a16:creationId xmlns:a16="http://schemas.microsoft.com/office/drawing/2014/main" id="{4281097B-CE1F-4EAE-8618-8F57171D1366}"/>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69" name="Text Box 16">
          <a:extLst>
            <a:ext uri="{FF2B5EF4-FFF2-40B4-BE49-F238E27FC236}">
              <a16:creationId xmlns:a16="http://schemas.microsoft.com/office/drawing/2014/main" id="{5C0200A8-9C10-44FC-B638-953AA25599C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70" name="Text Box 17">
          <a:extLst>
            <a:ext uri="{FF2B5EF4-FFF2-40B4-BE49-F238E27FC236}">
              <a16:creationId xmlns:a16="http://schemas.microsoft.com/office/drawing/2014/main" id="{BD588144-5027-46E8-8783-66D0DCC7A667}"/>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71" name="Text Box 18">
          <a:extLst>
            <a:ext uri="{FF2B5EF4-FFF2-40B4-BE49-F238E27FC236}">
              <a16:creationId xmlns:a16="http://schemas.microsoft.com/office/drawing/2014/main" id="{78931F9B-6984-4CEB-BE78-C621405813ED}"/>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72" name="Text Box 19">
          <a:extLst>
            <a:ext uri="{FF2B5EF4-FFF2-40B4-BE49-F238E27FC236}">
              <a16:creationId xmlns:a16="http://schemas.microsoft.com/office/drawing/2014/main" id="{8E62D781-6342-4F58-BAF1-42FB840B6DB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1573" name="Text Box 15">
          <a:extLst>
            <a:ext uri="{FF2B5EF4-FFF2-40B4-BE49-F238E27FC236}">
              <a16:creationId xmlns:a16="http://schemas.microsoft.com/office/drawing/2014/main" id="{9A730AA6-B09C-4931-B5D7-9B4E48762E3B}"/>
            </a:ext>
          </a:extLst>
        </xdr:cNvPr>
        <xdr:cNvSpPr txBox="1">
          <a:spLocks noChangeArrowheads="1"/>
        </xdr:cNvSpPr>
      </xdr:nvSpPr>
      <xdr:spPr bwMode="auto">
        <a:xfrm>
          <a:off x="3706091" y="4325793"/>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1574" name="Text Box 15">
          <a:extLst>
            <a:ext uri="{FF2B5EF4-FFF2-40B4-BE49-F238E27FC236}">
              <a16:creationId xmlns:a16="http://schemas.microsoft.com/office/drawing/2014/main" id="{66857527-B58D-4282-8AE1-A6B32C694DC1}"/>
            </a:ext>
          </a:extLst>
        </xdr:cNvPr>
        <xdr:cNvSpPr txBox="1">
          <a:spLocks noChangeArrowheads="1"/>
        </xdr:cNvSpPr>
      </xdr:nvSpPr>
      <xdr:spPr bwMode="auto">
        <a:xfrm>
          <a:off x="6768234"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1575" name="Text Box 15">
          <a:extLst>
            <a:ext uri="{FF2B5EF4-FFF2-40B4-BE49-F238E27FC236}">
              <a16:creationId xmlns:a16="http://schemas.microsoft.com/office/drawing/2014/main" id="{121D662A-258A-4E21-9FC5-E40A33C31DFD}"/>
            </a:ext>
          </a:extLst>
        </xdr:cNvPr>
        <xdr:cNvSpPr txBox="1">
          <a:spLocks noChangeArrowheads="1"/>
        </xdr:cNvSpPr>
      </xdr:nvSpPr>
      <xdr:spPr bwMode="auto">
        <a:xfrm>
          <a:off x="15690273"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1576" name="Text Box 15">
          <a:extLst>
            <a:ext uri="{FF2B5EF4-FFF2-40B4-BE49-F238E27FC236}">
              <a16:creationId xmlns:a16="http://schemas.microsoft.com/office/drawing/2014/main" id="{FBEF3D98-BE6A-4C4C-ACFF-C85E56268F50}"/>
            </a:ext>
          </a:extLst>
        </xdr:cNvPr>
        <xdr:cNvSpPr txBox="1">
          <a:spLocks noChangeArrowheads="1"/>
        </xdr:cNvSpPr>
      </xdr:nvSpPr>
      <xdr:spPr bwMode="auto">
        <a:xfrm>
          <a:off x="3706091"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1577" name="Text Box 15">
          <a:extLst>
            <a:ext uri="{FF2B5EF4-FFF2-40B4-BE49-F238E27FC236}">
              <a16:creationId xmlns:a16="http://schemas.microsoft.com/office/drawing/2014/main" id="{FF2D76C3-87AB-460D-AC91-4C25E407BED3}"/>
            </a:ext>
          </a:extLst>
        </xdr:cNvPr>
        <xdr:cNvSpPr txBox="1">
          <a:spLocks noChangeArrowheads="1"/>
        </xdr:cNvSpPr>
      </xdr:nvSpPr>
      <xdr:spPr bwMode="auto">
        <a:xfrm>
          <a:off x="3706091" y="43257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1578" name="Text Box 15">
          <a:extLst>
            <a:ext uri="{FF2B5EF4-FFF2-40B4-BE49-F238E27FC236}">
              <a16:creationId xmlns:a16="http://schemas.microsoft.com/office/drawing/2014/main" id="{80868FC0-3E98-46DC-88EB-E975E747B3AD}"/>
            </a:ext>
          </a:extLst>
        </xdr:cNvPr>
        <xdr:cNvSpPr txBox="1">
          <a:spLocks noChangeArrowheads="1"/>
        </xdr:cNvSpPr>
      </xdr:nvSpPr>
      <xdr:spPr bwMode="auto">
        <a:xfrm>
          <a:off x="6768234"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79" name="Text Box 16">
          <a:extLst>
            <a:ext uri="{FF2B5EF4-FFF2-40B4-BE49-F238E27FC236}">
              <a16:creationId xmlns:a16="http://schemas.microsoft.com/office/drawing/2014/main" id="{7592F477-4C97-414A-A590-635B1A3AFE97}"/>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80" name="Text Box 17">
          <a:extLst>
            <a:ext uri="{FF2B5EF4-FFF2-40B4-BE49-F238E27FC236}">
              <a16:creationId xmlns:a16="http://schemas.microsoft.com/office/drawing/2014/main" id="{D01B1E0C-8F64-4881-AFA0-1B4D7E1E41B1}"/>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81" name="Text Box 18">
          <a:extLst>
            <a:ext uri="{FF2B5EF4-FFF2-40B4-BE49-F238E27FC236}">
              <a16:creationId xmlns:a16="http://schemas.microsoft.com/office/drawing/2014/main" id="{1C2A6337-B65E-47BD-BC94-02E92A7D8C95}"/>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82" name="Text Box 19">
          <a:extLst>
            <a:ext uri="{FF2B5EF4-FFF2-40B4-BE49-F238E27FC236}">
              <a16:creationId xmlns:a16="http://schemas.microsoft.com/office/drawing/2014/main" id="{26620325-AFEB-4C14-8081-3CF1FD64AF86}"/>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83" name="Text Box 16">
          <a:extLst>
            <a:ext uri="{FF2B5EF4-FFF2-40B4-BE49-F238E27FC236}">
              <a16:creationId xmlns:a16="http://schemas.microsoft.com/office/drawing/2014/main" id="{AA87B871-F505-4134-B599-51106FE5BD5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84" name="Text Box 17">
          <a:extLst>
            <a:ext uri="{FF2B5EF4-FFF2-40B4-BE49-F238E27FC236}">
              <a16:creationId xmlns:a16="http://schemas.microsoft.com/office/drawing/2014/main" id="{6BF17569-B708-4124-9254-FC0A2735BC5C}"/>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85" name="Text Box 18">
          <a:extLst>
            <a:ext uri="{FF2B5EF4-FFF2-40B4-BE49-F238E27FC236}">
              <a16:creationId xmlns:a16="http://schemas.microsoft.com/office/drawing/2014/main" id="{E90EC142-046D-4C55-8A88-3EFD222516B7}"/>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86" name="Text Box 19">
          <a:extLst>
            <a:ext uri="{FF2B5EF4-FFF2-40B4-BE49-F238E27FC236}">
              <a16:creationId xmlns:a16="http://schemas.microsoft.com/office/drawing/2014/main" id="{1A3DDC16-72C3-40DB-BA8A-6EEA428914F4}"/>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87" name="Text Box 16">
          <a:extLst>
            <a:ext uri="{FF2B5EF4-FFF2-40B4-BE49-F238E27FC236}">
              <a16:creationId xmlns:a16="http://schemas.microsoft.com/office/drawing/2014/main" id="{E27F9379-264B-4277-87B1-BAE005AC6595}"/>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88" name="Text Box 17">
          <a:extLst>
            <a:ext uri="{FF2B5EF4-FFF2-40B4-BE49-F238E27FC236}">
              <a16:creationId xmlns:a16="http://schemas.microsoft.com/office/drawing/2014/main" id="{B77FBF61-049B-4BAE-8398-3A47138B4909}"/>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89" name="Text Box 18">
          <a:extLst>
            <a:ext uri="{FF2B5EF4-FFF2-40B4-BE49-F238E27FC236}">
              <a16:creationId xmlns:a16="http://schemas.microsoft.com/office/drawing/2014/main" id="{7DC62485-9466-41A0-832E-4008323C14F7}"/>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90" name="Text Box 19">
          <a:extLst>
            <a:ext uri="{FF2B5EF4-FFF2-40B4-BE49-F238E27FC236}">
              <a16:creationId xmlns:a16="http://schemas.microsoft.com/office/drawing/2014/main" id="{8861D871-CF73-4087-9F3D-3E27A95BF75B}"/>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91" name="Text Box 16">
          <a:extLst>
            <a:ext uri="{FF2B5EF4-FFF2-40B4-BE49-F238E27FC236}">
              <a16:creationId xmlns:a16="http://schemas.microsoft.com/office/drawing/2014/main" id="{77E2D468-7A6F-4130-9FB6-9B0A049A50FF}"/>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92" name="Text Box 17">
          <a:extLst>
            <a:ext uri="{FF2B5EF4-FFF2-40B4-BE49-F238E27FC236}">
              <a16:creationId xmlns:a16="http://schemas.microsoft.com/office/drawing/2014/main" id="{E6A589EB-309F-481E-AF6D-8A370FE72D22}"/>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93" name="Text Box 18">
          <a:extLst>
            <a:ext uri="{FF2B5EF4-FFF2-40B4-BE49-F238E27FC236}">
              <a16:creationId xmlns:a16="http://schemas.microsoft.com/office/drawing/2014/main" id="{14F9D488-B9C6-443D-98E4-B10137242390}"/>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94" name="Text Box 19">
          <a:extLst>
            <a:ext uri="{FF2B5EF4-FFF2-40B4-BE49-F238E27FC236}">
              <a16:creationId xmlns:a16="http://schemas.microsoft.com/office/drawing/2014/main" id="{723ED325-F8CF-4306-81EC-FB87639D7BF9}"/>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95" name="Text Box 16">
          <a:extLst>
            <a:ext uri="{FF2B5EF4-FFF2-40B4-BE49-F238E27FC236}">
              <a16:creationId xmlns:a16="http://schemas.microsoft.com/office/drawing/2014/main" id="{B3234C51-08EB-469B-A4DD-1B9642E2E1A9}"/>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96" name="Text Box 17">
          <a:extLst>
            <a:ext uri="{FF2B5EF4-FFF2-40B4-BE49-F238E27FC236}">
              <a16:creationId xmlns:a16="http://schemas.microsoft.com/office/drawing/2014/main" id="{18DA1026-19D7-4C9D-BC31-3F650D8490B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97" name="Text Box 18">
          <a:extLst>
            <a:ext uri="{FF2B5EF4-FFF2-40B4-BE49-F238E27FC236}">
              <a16:creationId xmlns:a16="http://schemas.microsoft.com/office/drawing/2014/main" id="{F067DF14-EF9D-4E2B-9EFB-DD4E6C664FEB}"/>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98" name="Text Box 16">
          <a:extLst>
            <a:ext uri="{FF2B5EF4-FFF2-40B4-BE49-F238E27FC236}">
              <a16:creationId xmlns:a16="http://schemas.microsoft.com/office/drawing/2014/main" id="{0040CC2D-1486-43DE-928C-C0966C26731F}"/>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99" name="Text Box 17">
          <a:extLst>
            <a:ext uri="{FF2B5EF4-FFF2-40B4-BE49-F238E27FC236}">
              <a16:creationId xmlns:a16="http://schemas.microsoft.com/office/drawing/2014/main" id="{235497A7-E1A0-4337-B5D7-9F1D654DB758}"/>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600" name="Text Box 18">
          <a:extLst>
            <a:ext uri="{FF2B5EF4-FFF2-40B4-BE49-F238E27FC236}">
              <a16:creationId xmlns:a16="http://schemas.microsoft.com/office/drawing/2014/main" id="{228D0AAD-1963-410D-8AE4-AF4A5C66DF0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601" name="Text Box 19">
          <a:extLst>
            <a:ext uri="{FF2B5EF4-FFF2-40B4-BE49-F238E27FC236}">
              <a16:creationId xmlns:a16="http://schemas.microsoft.com/office/drawing/2014/main" id="{255D6614-745E-4A7C-A57F-902AB7D5B220}"/>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602" name="Text Box 16">
          <a:extLst>
            <a:ext uri="{FF2B5EF4-FFF2-40B4-BE49-F238E27FC236}">
              <a16:creationId xmlns:a16="http://schemas.microsoft.com/office/drawing/2014/main" id="{71535F2F-28AF-499B-B5DD-F1E2CA6548C9}"/>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603" name="Text Box 17">
          <a:extLst>
            <a:ext uri="{FF2B5EF4-FFF2-40B4-BE49-F238E27FC236}">
              <a16:creationId xmlns:a16="http://schemas.microsoft.com/office/drawing/2014/main" id="{8DDD459A-6E93-4B13-9B5E-4F3900E5D94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604" name="Text Box 18">
          <a:extLst>
            <a:ext uri="{FF2B5EF4-FFF2-40B4-BE49-F238E27FC236}">
              <a16:creationId xmlns:a16="http://schemas.microsoft.com/office/drawing/2014/main" id="{7B10EA4C-1988-490F-8717-C0D4FFD4160B}"/>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605" name="Text Box 19">
          <a:extLst>
            <a:ext uri="{FF2B5EF4-FFF2-40B4-BE49-F238E27FC236}">
              <a16:creationId xmlns:a16="http://schemas.microsoft.com/office/drawing/2014/main" id="{E1B6476D-255D-41A0-A7E8-B8251227CE1D}"/>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606" name="Text Box 16">
          <a:extLst>
            <a:ext uri="{FF2B5EF4-FFF2-40B4-BE49-F238E27FC236}">
              <a16:creationId xmlns:a16="http://schemas.microsoft.com/office/drawing/2014/main" id="{27DBA62A-A187-446E-856B-0408E5650C55}"/>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607" name="Text Box 17">
          <a:extLst>
            <a:ext uri="{FF2B5EF4-FFF2-40B4-BE49-F238E27FC236}">
              <a16:creationId xmlns:a16="http://schemas.microsoft.com/office/drawing/2014/main" id="{127D5FCA-3C75-40CC-9951-00A08B419B1B}"/>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608" name="Text Box 18">
          <a:extLst>
            <a:ext uri="{FF2B5EF4-FFF2-40B4-BE49-F238E27FC236}">
              <a16:creationId xmlns:a16="http://schemas.microsoft.com/office/drawing/2014/main" id="{29E3D086-F282-4ABE-8569-A05657DB1CB2}"/>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609" name="Text Box 19">
          <a:extLst>
            <a:ext uri="{FF2B5EF4-FFF2-40B4-BE49-F238E27FC236}">
              <a16:creationId xmlns:a16="http://schemas.microsoft.com/office/drawing/2014/main" id="{7AEDF135-6564-45D4-AC92-A0910EF62D23}"/>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61691"/>
    <xdr:sp macro="" textlink="">
      <xdr:nvSpPr>
        <xdr:cNvPr id="1610" name="Text Box 15">
          <a:extLst>
            <a:ext uri="{FF2B5EF4-FFF2-40B4-BE49-F238E27FC236}">
              <a16:creationId xmlns:a16="http://schemas.microsoft.com/office/drawing/2014/main" id="{1412B394-D3CC-4AB9-843F-1071280087A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611" name="Text Box 16">
          <a:extLst>
            <a:ext uri="{FF2B5EF4-FFF2-40B4-BE49-F238E27FC236}">
              <a16:creationId xmlns:a16="http://schemas.microsoft.com/office/drawing/2014/main" id="{DB9A8FF1-C79A-4305-9D77-28C1D12AE02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612" name="Text Box 17">
          <a:extLst>
            <a:ext uri="{FF2B5EF4-FFF2-40B4-BE49-F238E27FC236}">
              <a16:creationId xmlns:a16="http://schemas.microsoft.com/office/drawing/2014/main" id="{A2C2C059-9238-41E9-A304-FAECAA30783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613" name="Text Box 18">
          <a:extLst>
            <a:ext uri="{FF2B5EF4-FFF2-40B4-BE49-F238E27FC236}">
              <a16:creationId xmlns:a16="http://schemas.microsoft.com/office/drawing/2014/main" id="{3781FA22-9C98-49F8-8B15-AF3ABC485DC0}"/>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614" name="Text Box 19">
          <a:extLst>
            <a:ext uri="{FF2B5EF4-FFF2-40B4-BE49-F238E27FC236}">
              <a16:creationId xmlns:a16="http://schemas.microsoft.com/office/drawing/2014/main" id="{F83D04CF-01C4-4572-8D27-4661FB5EC1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1615" name="Text Box 15">
          <a:extLst>
            <a:ext uri="{FF2B5EF4-FFF2-40B4-BE49-F238E27FC236}">
              <a16:creationId xmlns:a16="http://schemas.microsoft.com/office/drawing/2014/main" id="{DA7F112F-2078-4C4B-8BC8-B4B74D7CC72C}"/>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616" name="Text Box 16">
          <a:extLst>
            <a:ext uri="{FF2B5EF4-FFF2-40B4-BE49-F238E27FC236}">
              <a16:creationId xmlns:a16="http://schemas.microsoft.com/office/drawing/2014/main" id="{59823262-3FEB-4553-91E8-D315770CF2CA}"/>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617" name="Text Box 17">
          <a:extLst>
            <a:ext uri="{FF2B5EF4-FFF2-40B4-BE49-F238E27FC236}">
              <a16:creationId xmlns:a16="http://schemas.microsoft.com/office/drawing/2014/main" id="{B2E70B7B-99DD-4BB6-976F-1F05840041AC}"/>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618" name="Text Box 18">
          <a:extLst>
            <a:ext uri="{FF2B5EF4-FFF2-40B4-BE49-F238E27FC236}">
              <a16:creationId xmlns:a16="http://schemas.microsoft.com/office/drawing/2014/main" id="{7468E110-680B-4F91-9A77-DBE57A321733}"/>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619" name="Text Box 19">
          <a:extLst>
            <a:ext uri="{FF2B5EF4-FFF2-40B4-BE49-F238E27FC236}">
              <a16:creationId xmlns:a16="http://schemas.microsoft.com/office/drawing/2014/main" id="{F16393AB-EA07-48AA-855D-85DCA4A2AB70}"/>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1620" name="Text Box 15">
          <a:extLst>
            <a:ext uri="{FF2B5EF4-FFF2-40B4-BE49-F238E27FC236}">
              <a16:creationId xmlns:a16="http://schemas.microsoft.com/office/drawing/2014/main" id="{C39790C6-A6D5-4106-84A7-5495225FC3E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27</xdr:row>
      <xdr:rowOff>504825</xdr:rowOff>
    </xdr:from>
    <xdr:ext cx="95250" cy="444014"/>
    <xdr:sp macro="" textlink="">
      <xdr:nvSpPr>
        <xdr:cNvPr id="1621" name="Text Box 15">
          <a:extLst>
            <a:ext uri="{FF2B5EF4-FFF2-40B4-BE49-F238E27FC236}">
              <a16:creationId xmlns:a16="http://schemas.microsoft.com/office/drawing/2014/main" id="{8E8B2DC0-9461-4C4F-A476-1A1ECF70C124}"/>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622" name="Text Box 16">
          <a:extLst>
            <a:ext uri="{FF2B5EF4-FFF2-40B4-BE49-F238E27FC236}">
              <a16:creationId xmlns:a16="http://schemas.microsoft.com/office/drawing/2014/main" id="{E1DD7180-8A35-4B88-9494-7D1BFBBFDEC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623" name="Text Box 17">
          <a:extLst>
            <a:ext uri="{FF2B5EF4-FFF2-40B4-BE49-F238E27FC236}">
              <a16:creationId xmlns:a16="http://schemas.microsoft.com/office/drawing/2014/main" id="{844412B3-5C1A-49C2-BFB1-6D316214C82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624" name="Text Box 18">
          <a:extLst>
            <a:ext uri="{FF2B5EF4-FFF2-40B4-BE49-F238E27FC236}">
              <a16:creationId xmlns:a16="http://schemas.microsoft.com/office/drawing/2014/main" id="{5C0D1B44-DCAD-4858-95BB-C02178B197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625" name="Text Box 19">
          <a:extLst>
            <a:ext uri="{FF2B5EF4-FFF2-40B4-BE49-F238E27FC236}">
              <a16:creationId xmlns:a16="http://schemas.microsoft.com/office/drawing/2014/main" id="{301ED08A-52EC-47CD-BEAA-1F3C6D213BE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1626" name="Text Box 15">
          <a:extLst>
            <a:ext uri="{FF2B5EF4-FFF2-40B4-BE49-F238E27FC236}">
              <a16:creationId xmlns:a16="http://schemas.microsoft.com/office/drawing/2014/main" id="{E168CF8E-4FDC-48CE-80CE-5712AFBE95B9}"/>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1627" name="Text Box 15">
          <a:extLst>
            <a:ext uri="{FF2B5EF4-FFF2-40B4-BE49-F238E27FC236}">
              <a16:creationId xmlns:a16="http://schemas.microsoft.com/office/drawing/2014/main" id="{7B7EC614-2E99-480C-BD2E-8BFBC3F97926}"/>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27</xdr:row>
      <xdr:rowOff>504825</xdr:rowOff>
    </xdr:from>
    <xdr:ext cx="95250" cy="442269"/>
    <xdr:sp macro="" textlink="">
      <xdr:nvSpPr>
        <xdr:cNvPr id="1628" name="Text Box 15">
          <a:extLst>
            <a:ext uri="{FF2B5EF4-FFF2-40B4-BE49-F238E27FC236}">
              <a16:creationId xmlns:a16="http://schemas.microsoft.com/office/drawing/2014/main" id="{2C4CE3A4-49E9-4FF5-AF0D-8CE5954FB49B}"/>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629" name="Text Box 16">
          <a:extLst>
            <a:ext uri="{FF2B5EF4-FFF2-40B4-BE49-F238E27FC236}">
              <a16:creationId xmlns:a16="http://schemas.microsoft.com/office/drawing/2014/main" id="{6414322D-2FFB-44DA-B2C6-99FF6E9A58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630" name="Text Box 17">
          <a:extLst>
            <a:ext uri="{FF2B5EF4-FFF2-40B4-BE49-F238E27FC236}">
              <a16:creationId xmlns:a16="http://schemas.microsoft.com/office/drawing/2014/main" id="{50A7B3A1-FA6B-4CE1-ADDB-CAFB29E8B8AC}"/>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631" name="Text Box 18">
          <a:extLst>
            <a:ext uri="{FF2B5EF4-FFF2-40B4-BE49-F238E27FC236}">
              <a16:creationId xmlns:a16="http://schemas.microsoft.com/office/drawing/2014/main" id="{AB1DE6DB-40FD-463A-959E-150B85C533E2}"/>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213632"/>
    <xdr:sp macro="" textlink="">
      <xdr:nvSpPr>
        <xdr:cNvPr id="1632" name="Text Box 15">
          <a:extLst>
            <a:ext uri="{FF2B5EF4-FFF2-40B4-BE49-F238E27FC236}">
              <a16:creationId xmlns:a16="http://schemas.microsoft.com/office/drawing/2014/main" id="{54790E5C-A57A-4D2D-B7CC-05F86DB8442B}"/>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33" name="Text Box 16">
          <a:extLst>
            <a:ext uri="{FF2B5EF4-FFF2-40B4-BE49-F238E27FC236}">
              <a16:creationId xmlns:a16="http://schemas.microsoft.com/office/drawing/2014/main" id="{EEC83748-1B3F-473B-A67E-9F3E3ADE14F3}"/>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34" name="Text Box 17">
          <a:extLst>
            <a:ext uri="{FF2B5EF4-FFF2-40B4-BE49-F238E27FC236}">
              <a16:creationId xmlns:a16="http://schemas.microsoft.com/office/drawing/2014/main" id="{30DA2991-3477-4E5C-AF4A-B4075A31ED7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35" name="Text Box 18">
          <a:extLst>
            <a:ext uri="{FF2B5EF4-FFF2-40B4-BE49-F238E27FC236}">
              <a16:creationId xmlns:a16="http://schemas.microsoft.com/office/drawing/2014/main" id="{2860D349-913B-482E-BB67-AFC2952CA3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36" name="Text Box 19">
          <a:extLst>
            <a:ext uri="{FF2B5EF4-FFF2-40B4-BE49-F238E27FC236}">
              <a16:creationId xmlns:a16="http://schemas.microsoft.com/office/drawing/2014/main" id="{04BE7F07-C784-44CD-B8F8-64732852E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37" name="Text Box 16">
          <a:extLst>
            <a:ext uri="{FF2B5EF4-FFF2-40B4-BE49-F238E27FC236}">
              <a16:creationId xmlns:a16="http://schemas.microsoft.com/office/drawing/2014/main" id="{A05253B8-45E2-414B-BBB1-F8FFDEAC68A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38" name="Text Box 17">
          <a:extLst>
            <a:ext uri="{FF2B5EF4-FFF2-40B4-BE49-F238E27FC236}">
              <a16:creationId xmlns:a16="http://schemas.microsoft.com/office/drawing/2014/main" id="{95C47D64-0DCA-4C63-A54A-129A3814C2BE}"/>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39" name="Text Box 18">
          <a:extLst>
            <a:ext uri="{FF2B5EF4-FFF2-40B4-BE49-F238E27FC236}">
              <a16:creationId xmlns:a16="http://schemas.microsoft.com/office/drawing/2014/main" id="{C2E1DE94-65D6-4A67-9FA6-E58EA115BF76}"/>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40" name="Text Box 19">
          <a:extLst>
            <a:ext uri="{FF2B5EF4-FFF2-40B4-BE49-F238E27FC236}">
              <a16:creationId xmlns:a16="http://schemas.microsoft.com/office/drawing/2014/main" id="{9E95B9FA-5D23-43FB-9984-E80091C3CBDC}"/>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641" name="Text Box 16">
          <a:extLst>
            <a:ext uri="{FF2B5EF4-FFF2-40B4-BE49-F238E27FC236}">
              <a16:creationId xmlns:a16="http://schemas.microsoft.com/office/drawing/2014/main" id="{83750FB9-4755-40C3-B19E-2F03AFCA422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642" name="Text Box 17">
          <a:extLst>
            <a:ext uri="{FF2B5EF4-FFF2-40B4-BE49-F238E27FC236}">
              <a16:creationId xmlns:a16="http://schemas.microsoft.com/office/drawing/2014/main" id="{24524B73-93C5-44D4-A406-68E15F665A08}"/>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643" name="Text Box 18">
          <a:extLst>
            <a:ext uri="{FF2B5EF4-FFF2-40B4-BE49-F238E27FC236}">
              <a16:creationId xmlns:a16="http://schemas.microsoft.com/office/drawing/2014/main" id="{66096F3A-CAD9-4335-AF25-28025DEEDBD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644" name="Text Box 19">
          <a:extLst>
            <a:ext uri="{FF2B5EF4-FFF2-40B4-BE49-F238E27FC236}">
              <a16:creationId xmlns:a16="http://schemas.microsoft.com/office/drawing/2014/main" id="{A2FC7731-36F7-4294-B4EF-CEADA09DD20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645" name="Text Box 16">
          <a:extLst>
            <a:ext uri="{FF2B5EF4-FFF2-40B4-BE49-F238E27FC236}">
              <a16:creationId xmlns:a16="http://schemas.microsoft.com/office/drawing/2014/main" id="{C8A659F4-33BB-4C2E-B042-168B7CAD21DC}"/>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646" name="Text Box 17">
          <a:extLst>
            <a:ext uri="{FF2B5EF4-FFF2-40B4-BE49-F238E27FC236}">
              <a16:creationId xmlns:a16="http://schemas.microsoft.com/office/drawing/2014/main" id="{42F7E8E5-76E9-40FD-8D87-61AE78E07CB3}"/>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647" name="Text Box 18">
          <a:extLst>
            <a:ext uri="{FF2B5EF4-FFF2-40B4-BE49-F238E27FC236}">
              <a16:creationId xmlns:a16="http://schemas.microsoft.com/office/drawing/2014/main" id="{CC8C9B9C-F986-4B31-9AA0-B07471D30F58}"/>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648" name="Text Box 19">
          <a:extLst>
            <a:ext uri="{FF2B5EF4-FFF2-40B4-BE49-F238E27FC236}">
              <a16:creationId xmlns:a16="http://schemas.microsoft.com/office/drawing/2014/main" id="{39BB9AAF-4B0B-4860-A1D8-6F8EEBFD910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1649" name="Text Box 16">
          <a:extLst>
            <a:ext uri="{FF2B5EF4-FFF2-40B4-BE49-F238E27FC236}">
              <a16:creationId xmlns:a16="http://schemas.microsoft.com/office/drawing/2014/main" id="{D21837B3-3831-4CA4-8EF6-40F3C800F24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1650" name="Text Box 17">
          <a:extLst>
            <a:ext uri="{FF2B5EF4-FFF2-40B4-BE49-F238E27FC236}">
              <a16:creationId xmlns:a16="http://schemas.microsoft.com/office/drawing/2014/main" id="{0114841F-BBF4-461A-84AA-ECE530573A6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1651" name="Text Box 18">
          <a:extLst>
            <a:ext uri="{FF2B5EF4-FFF2-40B4-BE49-F238E27FC236}">
              <a16:creationId xmlns:a16="http://schemas.microsoft.com/office/drawing/2014/main" id="{67CB7E94-6C62-4054-8A95-B262275A7C53}"/>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1652" name="Text Box 19">
          <a:extLst>
            <a:ext uri="{FF2B5EF4-FFF2-40B4-BE49-F238E27FC236}">
              <a16:creationId xmlns:a16="http://schemas.microsoft.com/office/drawing/2014/main" id="{C1141003-FBF7-4DE0-BB74-6F5A2C75B87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444014"/>
    <xdr:sp macro="" textlink="">
      <xdr:nvSpPr>
        <xdr:cNvPr id="1653" name="Text Box 15">
          <a:extLst>
            <a:ext uri="{FF2B5EF4-FFF2-40B4-BE49-F238E27FC236}">
              <a16:creationId xmlns:a16="http://schemas.microsoft.com/office/drawing/2014/main" id="{06A0F2D0-9912-4DB0-BE46-5406F39B9EC2}"/>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654" name="Text Box 16">
          <a:extLst>
            <a:ext uri="{FF2B5EF4-FFF2-40B4-BE49-F238E27FC236}">
              <a16:creationId xmlns:a16="http://schemas.microsoft.com/office/drawing/2014/main" id="{6BE32E41-E383-46B1-9077-F0F1F58DCCF3}"/>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655" name="Text Box 17">
          <a:extLst>
            <a:ext uri="{FF2B5EF4-FFF2-40B4-BE49-F238E27FC236}">
              <a16:creationId xmlns:a16="http://schemas.microsoft.com/office/drawing/2014/main" id="{E3DAAACA-FC78-4129-BBF8-7A1C9A337B2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656" name="Text Box 18">
          <a:extLst>
            <a:ext uri="{FF2B5EF4-FFF2-40B4-BE49-F238E27FC236}">
              <a16:creationId xmlns:a16="http://schemas.microsoft.com/office/drawing/2014/main" id="{9C3E43EF-2988-4CA1-805A-7B870010343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1657" name="Text Box 19">
          <a:extLst>
            <a:ext uri="{FF2B5EF4-FFF2-40B4-BE49-F238E27FC236}">
              <a16:creationId xmlns:a16="http://schemas.microsoft.com/office/drawing/2014/main" id="{2D1BE19D-EF45-495C-9B7B-E2BB310C08C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442269"/>
    <xdr:sp macro="" textlink="">
      <xdr:nvSpPr>
        <xdr:cNvPr id="1658" name="Text Box 15">
          <a:extLst>
            <a:ext uri="{FF2B5EF4-FFF2-40B4-BE49-F238E27FC236}">
              <a16:creationId xmlns:a16="http://schemas.microsoft.com/office/drawing/2014/main" id="{45E645C3-1E97-43F8-89A0-8B7B9E01ACC0}"/>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659" name="Text Box 16">
          <a:extLst>
            <a:ext uri="{FF2B5EF4-FFF2-40B4-BE49-F238E27FC236}">
              <a16:creationId xmlns:a16="http://schemas.microsoft.com/office/drawing/2014/main" id="{81FA51E0-70F4-45CA-9A00-604A44F4DA1B}"/>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660" name="Text Box 17">
          <a:extLst>
            <a:ext uri="{FF2B5EF4-FFF2-40B4-BE49-F238E27FC236}">
              <a16:creationId xmlns:a16="http://schemas.microsoft.com/office/drawing/2014/main" id="{9A408680-E8C5-40B4-A1C0-A7E2A0227DE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1661" name="Text Box 18">
          <a:extLst>
            <a:ext uri="{FF2B5EF4-FFF2-40B4-BE49-F238E27FC236}">
              <a16:creationId xmlns:a16="http://schemas.microsoft.com/office/drawing/2014/main" id="{76D68A74-4061-4475-8A3E-C8008C2BF9F0}"/>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62" name="Text Box 16">
          <a:extLst>
            <a:ext uri="{FF2B5EF4-FFF2-40B4-BE49-F238E27FC236}">
              <a16:creationId xmlns:a16="http://schemas.microsoft.com/office/drawing/2014/main" id="{6D191F1B-8E28-4590-B09C-7880DC0BD6C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63" name="Text Box 17">
          <a:extLst>
            <a:ext uri="{FF2B5EF4-FFF2-40B4-BE49-F238E27FC236}">
              <a16:creationId xmlns:a16="http://schemas.microsoft.com/office/drawing/2014/main" id="{3C149710-8BF2-430C-AD5E-EB786E596EA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64" name="Text Box 18">
          <a:extLst>
            <a:ext uri="{FF2B5EF4-FFF2-40B4-BE49-F238E27FC236}">
              <a16:creationId xmlns:a16="http://schemas.microsoft.com/office/drawing/2014/main" id="{2FF4C6FA-3296-4FE8-89D2-9EF3B02C7D9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65" name="Text Box 19">
          <a:extLst>
            <a:ext uri="{FF2B5EF4-FFF2-40B4-BE49-F238E27FC236}">
              <a16:creationId xmlns:a16="http://schemas.microsoft.com/office/drawing/2014/main" id="{90A49E4C-31BC-4763-B7B0-1BFCC0B8F94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66" name="Text Box 16">
          <a:extLst>
            <a:ext uri="{FF2B5EF4-FFF2-40B4-BE49-F238E27FC236}">
              <a16:creationId xmlns:a16="http://schemas.microsoft.com/office/drawing/2014/main" id="{33587A3F-094F-4FA5-B469-CC930090590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67" name="Text Box 17">
          <a:extLst>
            <a:ext uri="{FF2B5EF4-FFF2-40B4-BE49-F238E27FC236}">
              <a16:creationId xmlns:a16="http://schemas.microsoft.com/office/drawing/2014/main" id="{10D2993A-AE64-4388-8BC6-BCEE0A47FA9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68" name="Text Box 18">
          <a:extLst>
            <a:ext uri="{FF2B5EF4-FFF2-40B4-BE49-F238E27FC236}">
              <a16:creationId xmlns:a16="http://schemas.microsoft.com/office/drawing/2014/main" id="{86195BAB-7869-4D3B-B86A-296AF858E9E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1669" name="Text Box 19">
          <a:extLst>
            <a:ext uri="{FF2B5EF4-FFF2-40B4-BE49-F238E27FC236}">
              <a16:creationId xmlns:a16="http://schemas.microsoft.com/office/drawing/2014/main" id="{D4DDD01A-976D-4F12-81D9-061D164B73E2}"/>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448496"/>
    <xdr:sp macro="" textlink="">
      <xdr:nvSpPr>
        <xdr:cNvPr id="1670" name="Text Box 15">
          <a:extLst>
            <a:ext uri="{FF2B5EF4-FFF2-40B4-BE49-F238E27FC236}">
              <a16:creationId xmlns:a16="http://schemas.microsoft.com/office/drawing/2014/main" id="{8776B3DC-1BC0-483B-84C9-4DE4B34974FE}"/>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442269"/>
    <xdr:sp macro="" textlink="">
      <xdr:nvSpPr>
        <xdr:cNvPr id="1671" name="Text Box 15">
          <a:extLst>
            <a:ext uri="{FF2B5EF4-FFF2-40B4-BE49-F238E27FC236}">
              <a16:creationId xmlns:a16="http://schemas.microsoft.com/office/drawing/2014/main" id="{7860BEC5-5627-48B8-A69B-E95CD058244A}"/>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442269"/>
    <xdr:sp macro="" textlink="">
      <xdr:nvSpPr>
        <xdr:cNvPr id="1672" name="Text Box 15">
          <a:extLst>
            <a:ext uri="{FF2B5EF4-FFF2-40B4-BE49-F238E27FC236}">
              <a16:creationId xmlns:a16="http://schemas.microsoft.com/office/drawing/2014/main" id="{EB24D09C-6278-464D-81A8-B9C92D7E064E}"/>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213632"/>
    <xdr:sp macro="" textlink="">
      <xdr:nvSpPr>
        <xdr:cNvPr id="1673" name="Text Box 15">
          <a:extLst>
            <a:ext uri="{FF2B5EF4-FFF2-40B4-BE49-F238E27FC236}">
              <a16:creationId xmlns:a16="http://schemas.microsoft.com/office/drawing/2014/main" id="{4D41578B-15BF-447A-BC93-234D3531B566}"/>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444331"/>
    <xdr:sp macro="" textlink="">
      <xdr:nvSpPr>
        <xdr:cNvPr id="1674" name="Text Box 15">
          <a:extLst>
            <a:ext uri="{FF2B5EF4-FFF2-40B4-BE49-F238E27FC236}">
              <a16:creationId xmlns:a16="http://schemas.microsoft.com/office/drawing/2014/main" id="{ABE95BA8-8168-46A8-B534-962B83696366}"/>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213632"/>
    <xdr:sp macro="" textlink="">
      <xdr:nvSpPr>
        <xdr:cNvPr id="1675" name="Text Box 15">
          <a:extLst>
            <a:ext uri="{FF2B5EF4-FFF2-40B4-BE49-F238E27FC236}">
              <a16:creationId xmlns:a16="http://schemas.microsoft.com/office/drawing/2014/main" id="{6964A56E-7DE8-4F35-9D9D-CCAA6E286D76}"/>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76" name="Text Box 16">
          <a:extLst>
            <a:ext uri="{FF2B5EF4-FFF2-40B4-BE49-F238E27FC236}">
              <a16:creationId xmlns:a16="http://schemas.microsoft.com/office/drawing/2014/main" id="{04081449-A0B4-4503-8BB6-6A9DAEF313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77" name="Text Box 17">
          <a:extLst>
            <a:ext uri="{FF2B5EF4-FFF2-40B4-BE49-F238E27FC236}">
              <a16:creationId xmlns:a16="http://schemas.microsoft.com/office/drawing/2014/main" id="{8548E9FC-F3FA-421C-98AE-7E1C27FA3D1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78" name="Text Box 18">
          <a:extLst>
            <a:ext uri="{FF2B5EF4-FFF2-40B4-BE49-F238E27FC236}">
              <a16:creationId xmlns:a16="http://schemas.microsoft.com/office/drawing/2014/main" id="{DFEC4DE6-46C0-4DD4-B3D2-B6092E7F865F}"/>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79" name="Text Box 19">
          <a:extLst>
            <a:ext uri="{FF2B5EF4-FFF2-40B4-BE49-F238E27FC236}">
              <a16:creationId xmlns:a16="http://schemas.microsoft.com/office/drawing/2014/main" id="{E2F6B95B-B651-4520-A691-D71FED3B008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80" name="Text Box 16">
          <a:extLst>
            <a:ext uri="{FF2B5EF4-FFF2-40B4-BE49-F238E27FC236}">
              <a16:creationId xmlns:a16="http://schemas.microsoft.com/office/drawing/2014/main" id="{C6FBE87F-8625-4BB7-B27D-D3E3D4267D81}"/>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81" name="Text Box 17">
          <a:extLst>
            <a:ext uri="{FF2B5EF4-FFF2-40B4-BE49-F238E27FC236}">
              <a16:creationId xmlns:a16="http://schemas.microsoft.com/office/drawing/2014/main" id="{D218F2A4-6E41-4F8C-B36E-5AFDD64E0392}"/>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82" name="Text Box 18">
          <a:extLst>
            <a:ext uri="{FF2B5EF4-FFF2-40B4-BE49-F238E27FC236}">
              <a16:creationId xmlns:a16="http://schemas.microsoft.com/office/drawing/2014/main" id="{6414758D-6A22-4284-AED0-EB6F24F8A8B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83" name="Text Box 19">
          <a:extLst>
            <a:ext uri="{FF2B5EF4-FFF2-40B4-BE49-F238E27FC236}">
              <a16:creationId xmlns:a16="http://schemas.microsoft.com/office/drawing/2014/main" id="{197278CC-D4BA-4B3E-961B-8C8F7CD1123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84" name="Text Box 16">
          <a:extLst>
            <a:ext uri="{FF2B5EF4-FFF2-40B4-BE49-F238E27FC236}">
              <a16:creationId xmlns:a16="http://schemas.microsoft.com/office/drawing/2014/main" id="{DAF65640-361B-4E12-9F42-4A1160AD982B}"/>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85" name="Text Box 17">
          <a:extLst>
            <a:ext uri="{FF2B5EF4-FFF2-40B4-BE49-F238E27FC236}">
              <a16:creationId xmlns:a16="http://schemas.microsoft.com/office/drawing/2014/main" id="{661A5465-D736-4D02-BC33-8A572A543318}"/>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86" name="Text Box 18">
          <a:extLst>
            <a:ext uri="{FF2B5EF4-FFF2-40B4-BE49-F238E27FC236}">
              <a16:creationId xmlns:a16="http://schemas.microsoft.com/office/drawing/2014/main" id="{56D701A3-8548-459D-89F3-570A75DA562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87" name="Text Box 19">
          <a:extLst>
            <a:ext uri="{FF2B5EF4-FFF2-40B4-BE49-F238E27FC236}">
              <a16:creationId xmlns:a16="http://schemas.microsoft.com/office/drawing/2014/main" id="{6F2DAC43-C7ED-49A8-A3C4-2652E489DC43}"/>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1688" name="Text Box 15">
          <a:extLst>
            <a:ext uri="{FF2B5EF4-FFF2-40B4-BE49-F238E27FC236}">
              <a16:creationId xmlns:a16="http://schemas.microsoft.com/office/drawing/2014/main" id="{B6AF91A6-C0B1-4EDC-B29E-60282DD4FF24}"/>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89" name="Text Box 16">
          <a:extLst>
            <a:ext uri="{FF2B5EF4-FFF2-40B4-BE49-F238E27FC236}">
              <a16:creationId xmlns:a16="http://schemas.microsoft.com/office/drawing/2014/main" id="{F0493820-E4F4-492B-9280-EA29A94808C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90" name="Text Box 17">
          <a:extLst>
            <a:ext uri="{FF2B5EF4-FFF2-40B4-BE49-F238E27FC236}">
              <a16:creationId xmlns:a16="http://schemas.microsoft.com/office/drawing/2014/main" id="{9A2F2192-E922-469A-B108-493B26BD3365}"/>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91" name="Text Box 18">
          <a:extLst>
            <a:ext uri="{FF2B5EF4-FFF2-40B4-BE49-F238E27FC236}">
              <a16:creationId xmlns:a16="http://schemas.microsoft.com/office/drawing/2014/main" id="{51CD7565-2900-4013-9419-AC8B8D12640D}"/>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92" name="Text Box 19">
          <a:extLst>
            <a:ext uri="{FF2B5EF4-FFF2-40B4-BE49-F238E27FC236}">
              <a16:creationId xmlns:a16="http://schemas.microsoft.com/office/drawing/2014/main" id="{2913D4CF-2D4B-4CD4-8691-E1D5CA0A091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31</xdr:row>
      <xdr:rowOff>504825</xdr:rowOff>
    </xdr:from>
    <xdr:ext cx="95250" cy="442269"/>
    <xdr:sp macro="" textlink="">
      <xdr:nvSpPr>
        <xdr:cNvPr id="1693" name="Text Box 15">
          <a:extLst>
            <a:ext uri="{FF2B5EF4-FFF2-40B4-BE49-F238E27FC236}">
              <a16:creationId xmlns:a16="http://schemas.microsoft.com/office/drawing/2014/main" id="{CBE71CA5-7DCE-42E5-B287-22AD5113A6D9}"/>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94" name="Text Box 16">
          <a:extLst>
            <a:ext uri="{FF2B5EF4-FFF2-40B4-BE49-F238E27FC236}">
              <a16:creationId xmlns:a16="http://schemas.microsoft.com/office/drawing/2014/main" id="{7A556319-79CC-4287-B135-1BD28173EE4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95" name="Text Box 17">
          <a:extLst>
            <a:ext uri="{FF2B5EF4-FFF2-40B4-BE49-F238E27FC236}">
              <a16:creationId xmlns:a16="http://schemas.microsoft.com/office/drawing/2014/main" id="{EEB8C71A-8396-4F60-B6FC-B5985306A10E}"/>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96" name="Text Box 18">
          <a:extLst>
            <a:ext uri="{FF2B5EF4-FFF2-40B4-BE49-F238E27FC236}">
              <a16:creationId xmlns:a16="http://schemas.microsoft.com/office/drawing/2014/main" id="{8E087A3F-0F8D-4BEA-B194-718A7C22FA2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97" name="Text Box 16">
          <a:extLst>
            <a:ext uri="{FF2B5EF4-FFF2-40B4-BE49-F238E27FC236}">
              <a16:creationId xmlns:a16="http://schemas.microsoft.com/office/drawing/2014/main" id="{D4CFE1C8-962B-4869-A88F-2073F702D328}"/>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98" name="Text Box 17">
          <a:extLst>
            <a:ext uri="{FF2B5EF4-FFF2-40B4-BE49-F238E27FC236}">
              <a16:creationId xmlns:a16="http://schemas.microsoft.com/office/drawing/2014/main" id="{83E508AD-F368-408E-8579-FB05BE0E6DE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99" name="Text Box 18">
          <a:extLst>
            <a:ext uri="{FF2B5EF4-FFF2-40B4-BE49-F238E27FC236}">
              <a16:creationId xmlns:a16="http://schemas.microsoft.com/office/drawing/2014/main" id="{0EFA6D46-9D92-4C79-B053-27559B5D744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700" name="Text Box 19">
          <a:extLst>
            <a:ext uri="{FF2B5EF4-FFF2-40B4-BE49-F238E27FC236}">
              <a16:creationId xmlns:a16="http://schemas.microsoft.com/office/drawing/2014/main" id="{A8421C5C-C0D1-4E24-9950-20156F2D41B5}"/>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701" name="Text Box 16">
          <a:extLst>
            <a:ext uri="{FF2B5EF4-FFF2-40B4-BE49-F238E27FC236}">
              <a16:creationId xmlns:a16="http://schemas.microsoft.com/office/drawing/2014/main" id="{930851DA-F6E6-4BE2-953B-C445717EFE12}"/>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702" name="Text Box 17">
          <a:extLst>
            <a:ext uri="{FF2B5EF4-FFF2-40B4-BE49-F238E27FC236}">
              <a16:creationId xmlns:a16="http://schemas.microsoft.com/office/drawing/2014/main" id="{BD52F94A-90C4-4227-A999-1BD287FEBD6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703" name="Text Box 18">
          <a:extLst>
            <a:ext uri="{FF2B5EF4-FFF2-40B4-BE49-F238E27FC236}">
              <a16:creationId xmlns:a16="http://schemas.microsoft.com/office/drawing/2014/main" id="{A5AB7C97-73BB-4EAD-B5D2-29353E960EB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704" name="Text Box 19">
          <a:extLst>
            <a:ext uri="{FF2B5EF4-FFF2-40B4-BE49-F238E27FC236}">
              <a16:creationId xmlns:a16="http://schemas.microsoft.com/office/drawing/2014/main" id="{E69604FA-8867-40AA-A5E6-E5C7D19C561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705" name="Text Box 16">
          <a:extLst>
            <a:ext uri="{FF2B5EF4-FFF2-40B4-BE49-F238E27FC236}">
              <a16:creationId xmlns:a16="http://schemas.microsoft.com/office/drawing/2014/main" id="{DB3FC387-9027-4870-B862-07D5C85207B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706" name="Text Box 17">
          <a:extLst>
            <a:ext uri="{FF2B5EF4-FFF2-40B4-BE49-F238E27FC236}">
              <a16:creationId xmlns:a16="http://schemas.microsoft.com/office/drawing/2014/main" id="{E26FCE46-0B48-48F1-BBD8-149CAAD1842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707" name="Text Box 18">
          <a:extLst>
            <a:ext uri="{FF2B5EF4-FFF2-40B4-BE49-F238E27FC236}">
              <a16:creationId xmlns:a16="http://schemas.microsoft.com/office/drawing/2014/main" id="{3BAEE067-78CD-4137-B09E-EA88B7A7D61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708" name="Text Box 19">
          <a:extLst>
            <a:ext uri="{FF2B5EF4-FFF2-40B4-BE49-F238E27FC236}">
              <a16:creationId xmlns:a16="http://schemas.microsoft.com/office/drawing/2014/main" id="{78EDC750-86E0-4E4E-AE47-72589B71F41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1709" name="Text Box 15">
          <a:extLst>
            <a:ext uri="{FF2B5EF4-FFF2-40B4-BE49-F238E27FC236}">
              <a16:creationId xmlns:a16="http://schemas.microsoft.com/office/drawing/2014/main" id="{48B429E5-1A8D-4F31-8931-A5435B3F1A88}"/>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710" name="Text Box 16">
          <a:extLst>
            <a:ext uri="{FF2B5EF4-FFF2-40B4-BE49-F238E27FC236}">
              <a16:creationId xmlns:a16="http://schemas.microsoft.com/office/drawing/2014/main" id="{05C0A4D1-3FBF-4263-8CEE-7CA18FEA24A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711" name="Text Box 17">
          <a:extLst>
            <a:ext uri="{FF2B5EF4-FFF2-40B4-BE49-F238E27FC236}">
              <a16:creationId xmlns:a16="http://schemas.microsoft.com/office/drawing/2014/main" id="{869EB2AA-CDD6-4E78-BBE4-6C2BB8FA67F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712" name="Text Box 18">
          <a:extLst>
            <a:ext uri="{FF2B5EF4-FFF2-40B4-BE49-F238E27FC236}">
              <a16:creationId xmlns:a16="http://schemas.microsoft.com/office/drawing/2014/main" id="{4A55016E-C64C-4E03-ADBC-D05B2DC5CF2B}"/>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713" name="Text Box 19">
          <a:extLst>
            <a:ext uri="{FF2B5EF4-FFF2-40B4-BE49-F238E27FC236}">
              <a16:creationId xmlns:a16="http://schemas.microsoft.com/office/drawing/2014/main" id="{CF9AFC24-2987-4204-A224-CDF8BD639F55}"/>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1714" name="Text Box 15">
          <a:extLst>
            <a:ext uri="{FF2B5EF4-FFF2-40B4-BE49-F238E27FC236}">
              <a16:creationId xmlns:a16="http://schemas.microsoft.com/office/drawing/2014/main" id="{BA2E2CEF-E5BE-470E-ABCB-FFAB2E3137CE}"/>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715" name="Text Box 16">
          <a:extLst>
            <a:ext uri="{FF2B5EF4-FFF2-40B4-BE49-F238E27FC236}">
              <a16:creationId xmlns:a16="http://schemas.microsoft.com/office/drawing/2014/main" id="{8CEBD58B-AB55-4910-A556-A5B44EEF5F1A}"/>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716" name="Text Box 17">
          <a:extLst>
            <a:ext uri="{FF2B5EF4-FFF2-40B4-BE49-F238E27FC236}">
              <a16:creationId xmlns:a16="http://schemas.microsoft.com/office/drawing/2014/main" id="{126F7280-B7D6-41E9-9472-177DBABDBF1D}"/>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717" name="Text Box 18">
          <a:extLst>
            <a:ext uri="{FF2B5EF4-FFF2-40B4-BE49-F238E27FC236}">
              <a16:creationId xmlns:a16="http://schemas.microsoft.com/office/drawing/2014/main" id="{122100DA-AC02-47FC-93E4-ACCF340B1023}"/>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718" name="Text Box 19">
          <a:extLst>
            <a:ext uri="{FF2B5EF4-FFF2-40B4-BE49-F238E27FC236}">
              <a16:creationId xmlns:a16="http://schemas.microsoft.com/office/drawing/2014/main" id="{29E6B330-B1C0-439C-B6B8-4825D9D69E5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1719" name="Text Box 15">
          <a:extLst>
            <a:ext uri="{FF2B5EF4-FFF2-40B4-BE49-F238E27FC236}">
              <a16:creationId xmlns:a16="http://schemas.microsoft.com/office/drawing/2014/main" id="{5598523A-452E-482C-A749-20DEA3A3FCFD}"/>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1720" name="Text Box 15">
          <a:extLst>
            <a:ext uri="{FF2B5EF4-FFF2-40B4-BE49-F238E27FC236}">
              <a16:creationId xmlns:a16="http://schemas.microsoft.com/office/drawing/2014/main" id="{E46F0CCF-A521-42DD-AC45-7B05389967E1}"/>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721" name="Text Box 16">
          <a:extLst>
            <a:ext uri="{FF2B5EF4-FFF2-40B4-BE49-F238E27FC236}">
              <a16:creationId xmlns:a16="http://schemas.microsoft.com/office/drawing/2014/main" id="{65D19D2B-EAE9-422C-BBE4-F5C07B73299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722" name="Text Box 17">
          <a:extLst>
            <a:ext uri="{FF2B5EF4-FFF2-40B4-BE49-F238E27FC236}">
              <a16:creationId xmlns:a16="http://schemas.microsoft.com/office/drawing/2014/main" id="{82D30CF2-D2DC-40AB-B582-856347D65A9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723" name="Text Box 18">
          <a:extLst>
            <a:ext uri="{FF2B5EF4-FFF2-40B4-BE49-F238E27FC236}">
              <a16:creationId xmlns:a16="http://schemas.microsoft.com/office/drawing/2014/main" id="{1CB1FA4E-AA54-40C5-8BFC-FD22EFAF83C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724" name="Text Box 19">
          <a:extLst>
            <a:ext uri="{FF2B5EF4-FFF2-40B4-BE49-F238E27FC236}">
              <a16:creationId xmlns:a16="http://schemas.microsoft.com/office/drawing/2014/main" id="{4F8B4276-DC7D-4EAA-981D-C6848182CAF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1725" name="Text Box 15">
          <a:extLst>
            <a:ext uri="{FF2B5EF4-FFF2-40B4-BE49-F238E27FC236}">
              <a16:creationId xmlns:a16="http://schemas.microsoft.com/office/drawing/2014/main" id="{DFB65EFB-E0BB-4A5A-A93D-4BFE7149A7F8}"/>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1726" name="Text Box 15">
          <a:extLst>
            <a:ext uri="{FF2B5EF4-FFF2-40B4-BE49-F238E27FC236}">
              <a16:creationId xmlns:a16="http://schemas.microsoft.com/office/drawing/2014/main" id="{DE2DF730-B209-4879-86C5-5235A8016A01}"/>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35</xdr:row>
      <xdr:rowOff>504825</xdr:rowOff>
    </xdr:from>
    <xdr:ext cx="95250" cy="442269"/>
    <xdr:sp macro="" textlink="">
      <xdr:nvSpPr>
        <xdr:cNvPr id="1727" name="Text Box 15">
          <a:extLst>
            <a:ext uri="{FF2B5EF4-FFF2-40B4-BE49-F238E27FC236}">
              <a16:creationId xmlns:a16="http://schemas.microsoft.com/office/drawing/2014/main" id="{385D7972-E253-4432-8F9D-450B6A74425F}"/>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728" name="Text Box 16">
          <a:extLst>
            <a:ext uri="{FF2B5EF4-FFF2-40B4-BE49-F238E27FC236}">
              <a16:creationId xmlns:a16="http://schemas.microsoft.com/office/drawing/2014/main" id="{A8FBC231-4CBB-4A2B-A9E4-ECDC00CA77F2}"/>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729" name="Text Box 17">
          <a:extLst>
            <a:ext uri="{FF2B5EF4-FFF2-40B4-BE49-F238E27FC236}">
              <a16:creationId xmlns:a16="http://schemas.microsoft.com/office/drawing/2014/main" id="{316D4B57-6A31-4D23-930B-27F46BC77780}"/>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730" name="Text Box 18">
          <a:extLst>
            <a:ext uri="{FF2B5EF4-FFF2-40B4-BE49-F238E27FC236}">
              <a16:creationId xmlns:a16="http://schemas.microsoft.com/office/drawing/2014/main" id="{5E628F91-38CF-4C1D-B1F9-F42EB7CF285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1731" name="Text Box 15">
          <a:extLst>
            <a:ext uri="{FF2B5EF4-FFF2-40B4-BE49-F238E27FC236}">
              <a16:creationId xmlns:a16="http://schemas.microsoft.com/office/drawing/2014/main" id="{4EB69B2E-1189-4CD2-9555-0D2E533931D2}"/>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732" name="Text Box 16">
          <a:extLst>
            <a:ext uri="{FF2B5EF4-FFF2-40B4-BE49-F238E27FC236}">
              <a16:creationId xmlns:a16="http://schemas.microsoft.com/office/drawing/2014/main" id="{3186638C-9369-45FD-8952-7D840622AEB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733" name="Text Box 17">
          <a:extLst>
            <a:ext uri="{FF2B5EF4-FFF2-40B4-BE49-F238E27FC236}">
              <a16:creationId xmlns:a16="http://schemas.microsoft.com/office/drawing/2014/main" id="{37C4C08D-AAB3-4DB1-9CA5-2431618194A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734" name="Text Box 18">
          <a:extLst>
            <a:ext uri="{FF2B5EF4-FFF2-40B4-BE49-F238E27FC236}">
              <a16:creationId xmlns:a16="http://schemas.microsoft.com/office/drawing/2014/main" id="{8AFD771C-54A9-470E-AB0D-BB37314A43B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735" name="Text Box 19">
          <a:extLst>
            <a:ext uri="{FF2B5EF4-FFF2-40B4-BE49-F238E27FC236}">
              <a16:creationId xmlns:a16="http://schemas.microsoft.com/office/drawing/2014/main" id="{E0E03E51-F071-4AE5-9290-E18185ADFAB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736" name="Text Box 16">
          <a:extLst>
            <a:ext uri="{FF2B5EF4-FFF2-40B4-BE49-F238E27FC236}">
              <a16:creationId xmlns:a16="http://schemas.microsoft.com/office/drawing/2014/main" id="{207FF88F-4904-41F1-8DE3-7960EC03F9C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737" name="Text Box 17">
          <a:extLst>
            <a:ext uri="{FF2B5EF4-FFF2-40B4-BE49-F238E27FC236}">
              <a16:creationId xmlns:a16="http://schemas.microsoft.com/office/drawing/2014/main" id="{20468713-6561-4909-BADD-922A8E7F55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738" name="Text Box 18">
          <a:extLst>
            <a:ext uri="{FF2B5EF4-FFF2-40B4-BE49-F238E27FC236}">
              <a16:creationId xmlns:a16="http://schemas.microsoft.com/office/drawing/2014/main" id="{4E4685C4-457B-432F-BEF8-E7B347C38B5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739" name="Text Box 19">
          <a:extLst>
            <a:ext uri="{FF2B5EF4-FFF2-40B4-BE49-F238E27FC236}">
              <a16:creationId xmlns:a16="http://schemas.microsoft.com/office/drawing/2014/main" id="{3314E26B-5212-4BA6-B5CF-8FA922B8843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740" name="Text Box 16">
          <a:extLst>
            <a:ext uri="{FF2B5EF4-FFF2-40B4-BE49-F238E27FC236}">
              <a16:creationId xmlns:a16="http://schemas.microsoft.com/office/drawing/2014/main" id="{CA15D126-3926-41C2-9029-E4DC6F4C34B1}"/>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741" name="Text Box 17">
          <a:extLst>
            <a:ext uri="{FF2B5EF4-FFF2-40B4-BE49-F238E27FC236}">
              <a16:creationId xmlns:a16="http://schemas.microsoft.com/office/drawing/2014/main" id="{A84E2C3C-393F-4E5D-8735-7FC4FE6EE165}"/>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742" name="Text Box 18">
          <a:extLst>
            <a:ext uri="{FF2B5EF4-FFF2-40B4-BE49-F238E27FC236}">
              <a16:creationId xmlns:a16="http://schemas.microsoft.com/office/drawing/2014/main" id="{659F69AC-6ABF-4DC4-AF81-649BBF78F88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743" name="Text Box 19">
          <a:extLst>
            <a:ext uri="{FF2B5EF4-FFF2-40B4-BE49-F238E27FC236}">
              <a16:creationId xmlns:a16="http://schemas.microsoft.com/office/drawing/2014/main" id="{EC53161D-45BD-4256-8B80-9ECCED9AF57C}"/>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744" name="Text Box 16">
          <a:extLst>
            <a:ext uri="{FF2B5EF4-FFF2-40B4-BE49-F238E27FC236}">
              <a16:creationId xmlns:a16="http://schemas.microsoft.com/office/drawing/2014/main" id="{979A2884-3B49-4AD5-823B-F3267C9E6E6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745" name="Text Box 17">
          <a:extLst>
            <a:ext uri="{FF2B5EF4-FFF2-40B4-BE49-F238E27FC236}">
              <a16:creationId xmlns:a16="http://schemas.microsoft.com/office/drawing/2014/main" id="{C4AD29DF-7E24-47CD-92AD-36409A54A144}"/>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746" name="Text Box 18">
          <a:extLst>
            <a:ext uri="{FF2B5EF4-FFF2-40B4-BE49-F238E27FC236}">
              <a16:creationId xmlns:a16="http://schemas.microsoft.com/office/drawing/2014/main" id="{42B802B0-597D-4598-A5E7-0E89A253149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747" name="Text Box 19">
          <a:extLst>
            <a:ext uri="{FF2B5EF4-FFF2-40B4-BE49-F238E27FC236}">
              <a16:creationId xmlns:a16="http://schemas.microsoft.com/office/drawing/2014/main" id="{301FDB7B-0239-496F-AE1C-E13728B41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748" name="Text Box 16">
          <a:extLst>
            <a:ext uri="{FF2B5EF4-FFF2-40B4-BE49-F238E27FC236}">
              <a16:creationId xmlns:a16="http://schemas.microsoft.com/office/drawing/2014/main" id="{D6AC4881-D9B3-47EC-966D-807FB6586FD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749" name="Text Box 17">
          <a:extLst>
            <a:ext uri="{FF2B5EF4-FFF2-40B4-BE49-F238E27FC236}">
              <a16:creationId xmlns:a16="http://schemas.microsoft.com/office/drawing/2014/main" id="{E2E3D9E0-4328-49DC-A154-9908B7D606B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750" name="Text Box 18">
          <a:extLst>
            <a:ext uri="{FF2B5EF4-FFF2-40B4-BE49-F238E27FC236}">
              <a16:creationId xmlns:a16="http://schemas.microsoft.com/office/drawing/2014/main" id="{ADE394E7-8BBD-4A59-86BB-2B0BDD912C9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751" name="Text Box 19">
          <a:extLst>
            <a:ext uri="{FF2B5EF4-FFF2-40B4-BE49-F238E27FC236}">
              <a16:creationId xmlns:a16="http://schemas.microsoft.com/office/drawing/2014/main" id="{080BA05E-CF30-4D21-9750-609644BFFC9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1752" name="Text Box 15">
          <a:extLst>
            <a:ext uri="{FF2B5EF4-FFF2-40B4-BE49-F238E27FC236}">
              <a16:creationId xmlns:a16="http://schemas.microsoft.com/office/drawing/2014/main" id="{537094A3-C640-449C-9CB7-C35C983A5D5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753" name="Text Box 16">
          <a:extLst>
            <a:ext uri="{FF2B5EF4-FFF2-40B4-BE49-F238E27FC236}">
              <a16:creationId xmlns:a16="http://schemas.microsoft.com/office/drawing/2014/main" id="{BA57C867-C9DC-44D1-A68F-0D0DA17EA812}"/>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754" name="Text Box 17">
          <a:extLst>
            <a:ext uri="{FF2B5EF4-FFF2-40B4-BE49-F238E27FC236}">
              <a16:creationId xmlns:a16="http://schemas.microsoft.com/office/drawing/2014/main" id="{1126C9C2-BAAF-438B-910E-54B0A69B33C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755" name="Text Box 18">
          <a:extLst>
            <a:ext uri="{FF2B5EF4-FFF2-40B4-BE49-F238E27FC236}">
              <a16:creationId xmlns:a16="http://schemas.microsoft.com/office/drawing/2014/main" id="{5A62DD36-B180-43A9-B921-0A9D93A7A1C8}"/>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756" name="Text Box 19">
          <a:extLst>
            <a:ext uri="{FF2B5EF4-FFF2-40B4-BE49-F238E27FC236}">
              <a16:creationId xmlns:a16="http://schemas.microsoft.com/office/drawing/2014/main" id="{5102418A-75A4-4B26-B588-5596993ACFDA}"/>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39</xdr:row>
      <xdr:rowOff>504825</xdr:rowOff>
    </xdr:from>
    <xdr:ext cx="95250" cy="442269"/>
    <xdr:sp macro="" textlink="">
      <xdr:nvSpPr>
        <xdr:cNvPr id="1757" name="Text Box 15">
          <a:extLst>
            <a:ext uri="{FF2B5EF4-FFF2-40B4-BE49-F238E27FC236}">
              <a16:creationId xmlns:a16="http://schemas.microsoft.com/office/drawing/2014/main" id="{9522F63C-D703-4419-A9B9-08EAAACA0697}"/>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758" name="Text Box 16">
          <a:extLst>
            <a:ext uri="{FF2B5EF4-FFF2-40B4-BE49-F238E27FC236}">
              <a16:creationId xmlns:a16="http://schemas.microsoft.com/office/drawing/2014/main" id="{9A91C0FC-0AD0-46BA-A66A-5BF2F0F4E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759" name="Text Box 17">
          <a:extLst>
            <a:ext uri="{FF2B5EF4-FFF2-40B4-BE49-F238E27FC236}">
              <a16:creationId xmlns:a16="http://schemas.microsoft.com/office/drawing/2014/main" id="{00756AE0-1495-4EC6-A04B-D810B890BF7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760" name="Text Box 18">
          <a:extLst>
            <a:ext uri="{FF2B5EF4-FFF2-40B4-BE49-F238E27FC236}">
              <a16:creationId xmlns:a16="http://schemas.microsoft.com/office/drawing/2014/main" id="{8A8E4093-3208-4273-A37D-A25A17AE461F}"/>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61" name="Text Box 16">
          <a:extLst>
            <a:ext uri="{FF2B5EF4-FFF2-40B4-BE49-F238E27FC236}">
              <a16:creationId xmlns:a16="http://schemas.microsoft.com/office/drawing/2014/main" id="{99079695-D3B6-4DF8-92AF-1E3A5EFFA9B0}"/>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62" name="Text Box 17">
          <a:extLst>
            <a:ext uri="{FF2B5EF4-FFF2-40B4-BE49-F238E27FC236}">
              <a16:creationId xmlns:a16="http://schemas.microsoft.com/office/drawing/2014/main" id="{38DAC417-1679-4CED-89FA-DF299AB3F1C5}"/>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63" name="Text Box 18">
          <a:extLst>
            <a:ext uri="{FF2B5EF4-FFF2-40B4-BE49-F238E27FC236}">
              <a16:creationId xmlns:a16="http://schemas.microsoft.com/office/drawing/2014/main" id="{075F1FDC-8B24-4DF8-A6D9-285A4190A96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64" name="Text Box 19">
          <a:extLst>
            <a:ext uri="{FF2B5EF4-FFF2-40B4-BE49-F238E27FC236}">
              <a16:creationId xmlns:a16="http://schemas.microsoft.com/office/drawing/2014/main" id="{30D77CDE-2BF5-44B7-BC5C-26569DFA204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65" name="Text Box 16">
          <a:extLst>
            <a:ext uri="{FF2B5EF4-FFF2-40B4-BE49-F238E27FC236}">
              <a16:creationId xmlns:a16="http://schemas.microsoft.com/office/drawing/2014/main" id="{BEFA6D41-8C9D-4732-9CCB-7F6C37AF698D}"/>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66" name="Text Box 17">
          <a:extLst>
            <a:ext uri="{FF2B5EF4-FFF2-40B4-BE49-F238E27FC236}">
              <a16:creationId xmlns:a16="http://schemas.microsoft.com/office/drawing/2014/main" id="{EB33B4AE-4FE3-4EB5-94E9-D6D338DFA62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67" name="Text Box 18">
          <a:extLst>
            <a:ext uri="{FF2B5EF4-FFF2-40B4-BE49-F238E27FC236}">
              <a16:creationId xmlns:a16="http://schemas.microsoft.com/office/drawing/2014/main" id="{060460A4-DF2F-476D-B768-E2DA96E3A0E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68" name="Text Box 19">
          <a:extLst>
            <a:ext uri="{FF2B5EF4-FFF2-40B4-BE49-F238E27FC236}">
              <a16:creationId xmlns:a16="http://schemas.microsoft.com/office/drawing/2014/main" id="{9534FFF7-9028-4106-91AB-CA5271C248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8496"/>
    <xdr:sp macro="" textlink="">
      <xdr:nvSpPr>
        <xdr:cNvPr id="1769" name="Text Box 15">
          <a:extLst>
            <a:ext uri="{FF2B5EF4-FFF2-40B4-BE49-F238E27FC236}">
              <a16:creationId xmlns:a16="http://schemas.microsoft.com/office/drawing/2014/main" id="{0AC10CE1-98EF-482D-B07B-7FED6E1D1BD5}"/>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1770" name="Text Box 15">
          <a:extLst>
            <a:ext uri="{FF2B5EF4-FFF2-40B4-BE49-F238E27FC236}">
              <a16:creationId xmlns:a16="http://schemas.microsoft.com/office/drawing/2014/main" id="{5F0F2A65-5F10-4ED6-93F9-CBBCBE874C30}"/>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1771" name="Text Box 15">
          <a:extLst>
            <a:ext uri="{FF2B5EF4-FFF2-40B4-BE49-F238E27FC236}">
              <a16:creationId xmlns:a16="http://schemas.microsoft.com/office/drawing/2014/main" id="{A460C8F7-18E9-44BD-AD9E-F233A46F98ED}"/>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1772" name="Text Box 15">
          <a:extLst>
            <a:ext uri="{FF2B5EF4-FFF2-40B4-BE49-F238E27FC236}">
              <a16:creationId xmlns:a16="http://schemas.microsoft.com/office/drawing/2014/main" id="{900EEC4F-608A-4075-A4F9-E02DF55F846D}"/>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1773" name="Text Box 15">
          <a:extLst>
            <a:ext uri="{FF2B5EF4-FFF2-40B4-BE49-F238E27FC236}">
              <a16:creationId xmlns:a16="http://schemas.microsoft.com/office/drawing/2014/main" id="{63937A34-D090-459C-B940-78300CFF8218}"/>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213632"/>
    <xdr:sp macro="" textlink="">
      <xdr:nvSpPr>
        <xdr:cNvPr id="1774" name="Text Box 15">
          <a:extLst>
            <a:ext uri="{FF2B5EF4-FFF2-40B4-BE49-F238E27FC236}">
              <a16:creationId xmlns:a16="http://schemas.microsoft.com/office/drawing/2014/main" id="{8F5F120B-EDC1-4682-909A-814DA67AA2DC}"/>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75" name="Text Box 16">
          <a:extLst>
            <a:ext uri="{FF2B5EF4-FFF2-40B4-BE49-F238E27FC236}">
              <a16:creationId xmlns:a16="http://schemas.microsoft.com/office/drawing/2014/main" id="{2AC10851-85C3-4C99-A821-93CFFF2DA7A9}"/>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76" name="Text Box 17">
          <a:extLst>
            <a:ext uri="{FF2B5EF4-FFF2-40B4-BE49-F238E27FC236}">
              <a16:creationId xmlns:a16="http://schemas.microsoft.com/office/drawing/2014/main" id="{7FB0885B-AD30-46B1-9034-995ACDA5CA7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77" name="Text Box 18">
          <a:extLst>
            <a:ext uri="{FF2B5EF4-FFF2-40B4-BE49-F238E27FC236}">
              <a16:creationId xmlns:a16="http://schemas.microsoft.com/office/drawing/2014/main" id="{4945904A-122C-465C-9A93-4FF691A77FA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78" name="Text Box 19">
          <a:extLst>
            <a:ext uri="{FF2B5EF4-FFF2-40B4-BE49-F238E27FC236}">
              <a16:creationId xmlns:a16="http://schemas.microsoft.com/office/drawing/2014/main" id="{E2413F4D-568E-41CC-BF2F-0ABBADD1BB4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79" name="Text Box 16">
          <a:extLst>
            <a:ext uri="{FF2B5EF4-FFF2-40B4-BE49-F238E27FC236}">
              <a16:creationId xmlns:a16="http://schemas.microsoft.com/office/drawing/2014/main" id="{B81CDC60-77E2-45A5-80D5-96FE2F0FE7F3}"/>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80" name="Text Box 17">
          <a:extLst>
            <a:ext uri="{FF2B5EF4-FFF2-40B4-BE49-F238E27FC236}">
              <a16:creationId xmlns:a16="http://schemas.microsoft.com/office/drawing/2014/main" id="{3676D17E-D94E-4DF3-B47A-B0386A41E736}"/>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81" name="Text Box 18">
          <a:extLst>
            <a:ext uri="{FF2B5EF4-FFF2-40B4-BE49-F238E27FC236}">
              <a16:creationId xmlns:a16="http://schemas.microsoft.com/office/drawing/2014/main" id="{D134CB9F-5AD5-49E1-A7EC-447E3027162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82" name="Text Box 19">
          <a:extLst>
            <a:ext uri="{FF2B5EF4-FFF2-40B4-BE49-F238E27FC236}">
              <a16:creationId xmlns:a16="http://schemas.microsoft.com/office/drawing/2014/main" id="{7C07FAD0-1340-498E-9587-063AE206848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83" name="Text Box 16">
          <a:extLst>
            <a:ext uri="{FF2B5EF4-FFF2-40B4-BE49-F238E27FC236}">
              <a16:creationId xmlns:a16="http://schemas.microsoft.com/office/drawing/2014/main" id="{F9B9FD25-14BC-4AB6-970E-EAA65B1CC04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84" name="Text Box 17">
          <a:extLst>
            <a:ext uri="{FF2B5EF4-FFF2-40B4-BE49-F238E27FC236}">
              <a16:creationId xmlns:a16="http://schemas.microsoft.com/office/drawing/2014/main" id="{E966EB9A-237C-4C8E-B356-BDDF79C0D996}"/>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85" name="Text Box 18">
          <a:extLst>
            <a:ext uri="{FF2B5EF4-FFF2-40B4-BE49-F238E27FC236}">
              <a16:creationId xmlns:a16="http://schemas.microsoft.com/office/drawing/2014/main" id="{DFEC5651-9CBB-425B-B363-4D4E4C759758}"/>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86" name="Text Box 19">
          <a:extLst>
            <a:ext uri="{FF2B5EF4-FFF2-40B4-BE49-F238E27FC236}">
              <a16:creationId xmlns:a16="http://schemas.microsoft.com/office/drawing/2014/main" id="{657EE1E4-D877-4623-BA4D-FF7CA569C444}"/>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87" name="Text Box 16">
          <a:extLst>
            <a:ext uri="{FF2B5EF4-FFF2-40B4-BE49-F238E27FC236}">
              <a16:creationId xmlns:a16="http://schemas.microsoft.com/office/drawing/2014/main" id="{57F5891F-21AF-4870-8019-700280CF27BA}"/>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88" name="Text Box 17">
          <a:extLst>
            <a:ext uri="{FF2B5EF4-FFF2-40B4-BE49-F238E27FC236}">
              <a16:creationId xmlns:a16="http://schemas.microsoft.com/office/drawing/2014/main" id="{167D32B3-4508-406A-BA1E-D6AD1705B21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89" name="Text Box 18">
          <a:extLst>
            <a:ext uri="{FF2B5EF4-FFF2-40B4-BE49-F238E27FC236}">
              <a16:creationId xmlns:a16="http://schemas.microsoft.com/office/drawing/2014/main" id="{EE797F35-214F-47AC-A409-111FE7E98C9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90" name="Text Box 19">
          <a:extLst>
            <a:ext uri="{FF2B5EF4-FFF2-40B4-BE49-F238E27FC236}">
              <a16:creationId xmlns:a16="http://schemas.microsoft.com/office/drawing/2014/main" id="{C083B76A-A834-425A-BEEF-003F4B17FEF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91" name="Text Box 16">
          <a:extLst>
            <a:ext uri="{FF2B5EF4-FFF2-40B4-BE49-F238E27FC236}">
              <a16:creationId xmlns:a16="http://schemas.microsoft.com/office/drawing/2014/main" id="{B2361EB2-54D7-42C6-8272-03EACFD30829}"/>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92" name="Text Box 17">
          <a:extLst>
            <a:ext uri="{FF2B5EF4-FFF2-40B4-BE49-F238E27FC236}">
              <a16:creationId xmlns:a16="http://schemas.microsoft.com/office/drawing/2014/main" id="{332128F7-FECA-4640-8827-08B28C99333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93" name="Text Box 18">
          <a:extLst>
            <a:ext uri="{FF2B5EF4-FFF2-40B4-BE49-F238E27FC236}">
              <a16:creationId xmlns:a16="http://schemas.microsoft.com/office/drawing/2014/main" id="{2B411607-FBC5-4B06-AA39-D9AA550D9970}"/>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94" name="Text Box 16">
          <a:extLst>
            <a:ext uri="{FF2B5EF4-FFF2-40B4-BE49-F238E27FC236}">
              <a16:creationId xmlns:a16="http://schemas.microsoft.com/office/drawing/2014/main" id="{3DDE8A26-4018-48C5-9F34-0B07CC93FE6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95" name="Text Box 17">
          <a:extLst>
            <a:ext uri="{FF2B5EF4-FFF2-40B4-BE49-F238E27FC236}">
              <a16:creationId xmlns:a16="http://schemas.microsoft.com/office/drawing/2014/main" id="{0011D77E-8496-4500-8FB4-354292136E5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96" name="Text Box 18">
          <a:extLst>
            <a:ext uri="{FF2B5EF4-FFF2-40B4-BE49-F238E27FC236}">
              <a16:creationId xmlns:a16="http://schemas.microsoft.com/office/drawing/2014/main" id="{AA706CFB-9AC8-400F-8AF4-267CD40CAF02}"/>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97" name="Text Box 19">
          <a:extLst>
            <a:ext uri="{FF2B5EF4-FFF2-40B4-BE49-F238E27FC236}">
              <a16:creationId xmlns:a16="http://schemas.microsoft.com/office/drawing/2014/main" id="{84C2C6E8-6A0D-470B-82C0-D8730FDC1020}"/>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98" name="Text Box 16">
          <a:extLst>
            <a:ext uri="{FF2B5EF4-FFF2-40B4-BE49-F238E27FC236}">
              <a16:creationId xmlns:a16="http://schemas.microsoft.com/office/drawing/2014/main" id="{25803644-534A-4188-804A-7350B4C2B97C}"/>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99" name="Text Box 17">
          <a:extLst>
            <a:ext uri="{FF2B5EF4-FFF2-40B4-BE49-F238E27FC236}">
              <a16:creationId xmlns:a16="http://schemas.microsoft.com/office/drawing/2014/main" id="{B9E79326-00D1-47A5-B763-0402B72DF44E}"/>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800" name="Text Box 18">
          <a:extLst>
            <a:ext uri="{FF2B5EF4-FFF2-40B4-BE49-F238E27FC236}">
              <a16:creationId xmlns:a16="http://schemas.microsoft.com/office/drawing/2014/main" id="{CCA9A088-CC6F-463E-BCA1-3C11862CA636}"/>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801" name="Text Box 19">
          <a:extLst>
            <a:ext uri="{FF2B5EF4-FFF2-40B4-BE49-F238E27FC236}">
              <a16:creationId xmlns:a16="http://schemas.microsoft.com/office/drawing/2014/main" id="{982DD3D3-ADF9-4F9C-A7C9-6B8F1CB71D3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802" name="Text Box 16">
          <a:extLst>
            <a:ext uri="{FF2B5EF4-FFF2-40B4-BE49-F238E27FC236}">
              <a16:creationId xmlns:a16="http://schemas.microsoft.com/office/drawing/2014/main" id="{AC016489-2D81-472F-9DEF-338FB4177E0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803" name="Text Box 17">
          <a:extLst>
            <a:ext uri="{FF2B5EF4-FFF2-40B4-BE49-F238E27FC236}">
              <a16:creationId xmlns:a16="http://schemas.microsoft.com/office/drawing/2014/main" id="{F3D20E3F-E5E3-4842-9463-4EDC8B46F0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804" name="Text Box 18">
          <a:extLst>
            <a:ext uri="{FF2B5EF4-FFF2-40B4-BE49-F238E27FC236}">
              <a16:creationId xmlns:a16="http://schemas.microsoft.com/office/drawing/2014/main" id="{B710DD33-3BEC-4EE5-A3A7-D0287690125D}"/>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805" name="Text Box 19">
          <a:extLst>
            <a:ext uri="{FF2B5EF4-FFF2-40B4-BE49-F238E27FC236}">
              <a16:creationId xmlns:a16="http://schemas.microsoft.com/office/drawing/2014/main" id="{A6016362-F9B5-43E8-A6FD-8387E6986EBC}"/>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61691"/>
    <xdr:sp macro="" textlink="">
      <xdr:nvSpPr>
        <xdr:cNvPr id="1806" name="Text Box 15">
          <a:extLst>
            <a:ext uri="{FF2B5EF4-FFF2-40B4-BE49-F238E27FC236}">
              <a16:creationId xmlns:a16="http://schemas.microsoft.com/office/drawing/2014/main" id="{A1D3DDA1-EAF2-46F7-8F20-B6AC3F8D78D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807" name="Text Box 16">
          <a:extLst>
            <a:ext uri="{FF2B5EF4-FFF2-40B4-BE49-F238E27FC236}">
              <a16:creationId xmlns:a16="http://schemas.microsoft.com/office/drawing/2014/main" id="{C1AF6918-327F-44FF-B42F-D7BC7A36D358}"/>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808" name="Text Box 17">
          <a:extLst>
            <a:ext uri="{FF2B5EF4-FFF2-40B4-BE49-F238E27FC236}">
              <a16:creationId xmlns:a16="http://schemas.microsoft.com/office/drawing/2014/main" id="{46497D61-8A5C-420C-90F6-DDF3AE44C83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809" name="Text Box 18">
          <a:extLst>
            <a:ext uri="{FF2B5EF4-FFF2-40B4-BE49-F238E27FC236}">
              <a16:creationId xmlns:a16="http://schemas.microsoft.com/office/drawing/2014/main" id="{C3E67EF4-7EF5-4FE7-8851-291433E9272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810" name="Text Box 19">
          <a:extLst>
            <a:ext uri="{FF2B5EF4-FFF2-40B4-BE49-F238E27FC236}">
              <a16:creationId xmlns:a16="http://schemas.microsoft.com/office/drawing/2014/main" id="{820374F2-B059-4C6A-AF54-E0A934A785F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1811" name="Text Box 15">
          <a:extLst>
            <a:ext uri="{FF2B5EF4-FFF2-40B4-BE49-F238E27FC236}">
              <a16:creationId xmlns:a16="http://schemas.microsoft.com/office/drawing/2014/main" id="{BB67BB8D-19A9-4DBB-8D90-E930B8D23F26}"/>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812" name="Text Box 16">
          <a:extLst>
            <a:ext uri="{FF2B5EF4-FFF2-40B4-BE49-F238E27FC236}">
              <a16:creationId xmlns:a16="http://schemas.microsoft.com/office/drawing/2014/main" id="{95584AE7-DC55-45E9-B3C5-298F9C7FA98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813" name="Text Box 17">
          <a:extLst>
            <a:ext uri="{FF2B5EF4-FFF2-40B4-BE49-F238E27FC236}">
              <a16:creationId xmlns:a16="http://schemas.microsoft.com/office/drawing/2014/main" id="{D673AE3F-E0A4-402C-94BA-BD346A67C11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814" name="Text Box 18">
          <a:extLst>
            <a:ext uri="{FF2B5EF4-FFF2-40B4-BE49-F238E27FC236}">
              <a16:creationId xmlns:a16="http://schemas.microsoft.com/office/drawing/2014/main" id="{26890563-3E94-416A-A3EF-71BD5777EE82}"/>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815" name="Text Box 19">
          <a:extLst>
            <a:ext uri="{FF2B5EF4-FFF2-40B4-BE49-F238E27FC236}">
              <a16:creationId xmlns:a16="http://schemas.microsoft.com/office/drawing/2014/main" id="{27884724-32FA-45A0-9B5B-9747AA2DEB3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1816" name="Text Box 15">
          <a:extLst>
            <a:ext uri="{FF2B5EF4-FFF2-40B4-BE49-F238E27FC236}">
              <a16:creationId xmlns:a16="http://schemas.microsoft.com/office/drawing/2014/main" id="{561A9199-FB6A-4E04-8288-51CB2F2435D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1817" name="Text Box 15">
          <a:extLst>
            <a:ext uri="{FF2B5EF4-FFF2-40B4-BE49-F238E27FC236}">
              <a16:creationId xmlns:a16="http://schemas.microsoft.com/office/drawing/2014/main" id="{C4239C8F-C19E-4C2D-A59E-810950E73E25}"/>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818" name="Text Box 16">
          <a:extLst>
            <a:ext uri="{FF2B5EF4-FFF2-40B4-BE49-F238E27FC236}">
              <a16:creationId xmlns:a16="http://schemas.microsoft.com/office/drawing/2014/main" id="{36D51386-01AD-43BD-9973-E716ECC34BB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819" name="Text Box 17">
          <a:extLst>
            <a:ext uri="{FF2B5EF4-FFF2-40B4-BE49-F238E27FC236}">
              <a16:creationId xmlns:a16="http://schemas.microsoft.com/office/drawing/2014/main" id="{31A65340-3A5D-4A9C-A08C-487FB803305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820" name="Text Box 18">
          <a:extLst>
            <a:ext uri="{FF2B5EF4-FFF2-40B4-BE49-F238E27FC236}">
              <a16:creationId xmlns:a16="http://schemas.microsoft.com/office/drawing/2014/main" id="{E6947545-06FA-48F3-BA91-FBBA47090D1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821" name="Text Box 19">
          <a:extLst>
            <a:ext uri="{FF2B5EF4-FFF2-40B4-BE49-F238E27FC236}">
              <a16:creationId xmlns:a16="http://schemas.microsoft.com/office/drawing/2014/main" id="{0DD38593-77AB-466A-AD70-CBE04F61026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1822" name="Text Box 15">
          <a:extLst>
            <a:ext uri="{FF2B5EF4-FFF2-40B4-BE49-F238E27FC236}">
              <a16:creationId xmlns:a16="http://schemas.microsoft.com/office/drawing/2014/main" id="{19F52467-B6AE-4261-92F5-BD858F0E6E9D}"/>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1823" name="Text Box 15">
          <a:extLst>
            <a:ext uri="{FF2B5EF4-FFF2-40B4-BE49-F238E27FC236}">
              <a16:creationId xmlns:a16="http://schemas.microsoft.com/office/drawing/2014/main" id="{2B813F81-EDF2-43E3-B00F-CB850040D05F}"/>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47</xdr:row>
      <xdr:rowOff>504825</xdr:rowOff>
    </xdr:from>
    <xdr:ext cx="95250" cy="442269"/>
    <xdr:sp macro="" textlink="">
      <xdr:nvSpPr>
        <xdr:cNvPr id="1824" name="Text Box 15">
          <a:extLst>
            <a:ext uri="{FF2B5EF4-FFF2-40B4-BE49-F238E27FC236}">
              <a16:creationId xmlns:a16="http://schemas.microsoft.com/office/drawing/2014/main" id="{396BFEFC-A97E-4E0C-887A-BE718E3F3763}"/>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825" name="Text Box 16">
          <a:extLst>
            <a:ext uri="{FF2B5EF4-FFF2-40B4-BE49-F238E27FC236}">
              <a16:creationId xmlns:a16="http://schemas.microsoft.com/office/drawing/2014/main" id="{E41E7483-6D61-44F3-9BB7-0187D679F05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826" name="Text Box 17">
          <a:extLst>
            <a:ext uri="{FF2B5EF4-FFF2-40B4-BE49-F238E27FC236}">
              <a16:creationId xmlns:a16="http://schemas.microsoft.com/office/drawing/2014/main" id="{F816B010-81EE-400A-9168-0055C1B8D65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827" name="Text Box 18">
          <a:extLst>
            <a:ext uri="{FF2B5EF4-FFF2-40B4-BE49-F238E27FC236}">
              <a16:creationId xmlns:a16="http://schemas.microsoft.com/office/drawing/2014/main" id="{2EDEA3EC-B002-49FA-AA97-E8144C0DE5CD}"/>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1828" name="Text Box 15">
          <a:extLst>
            <a:ext uri="{FF2B5EF4-FFF2-40B4-BE49-F238E27FC236}">
              <a16:creationId xmlns:a16="http://schemas.microsoft.com/office/drawing/2014/main" id="{5C677724-4C4D-442A-BDE7-3D52E144D3A4}"/>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829" name="Text Box 16">
          <a:extLst>
            <a:ext uri="{FF2B5EF4-FFF2-40B4-BE49-F238E27FC236}">
              <a16:creationId xmlns:a16="http://schemas.microsoft.com/office/drawing/2014/main" id="{5617E29F-0171-4EC6-8624-2C9BF0CCE5F9}"/>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830" name="Text Box 17">
          <a:extLst>
            <a:ext uri="{FF2B5EF4-FFF2-40B4-BE49-F238E27FC236}">
              <a16:creationId xmlns:a16="http://schemas.microsoft.com/office/drawing/2014/main" id="{30AC6176-8D3C-4993-91FA-7F674B4F5D5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831" name="Text Box 18">
          <a:extLst>
            <a:ext uri="{FF2B5EF4-FFF2-40B4-BE49-F238E27FC236}">
              <a16:creationId xmlns:a16="http://schemas.microsoft.com/office/drawing/2014/main" id="{F282A092-0D5C-434F-AB9A-D0F6A5AE4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832" name="Text Box 19">
          <a:extLst>
            <a:ext uri="{FF2B5EF4-FFF2-40B4-BE49-F238E27FC236}">
              <a16:creationId xmlns:a16="http://schemas.microsoft.com/office/drawing/2014/main" id="{26C34814-E968-4C0D-A59A-52C315E5B28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833" name="Text Box 16">
          <a:extLst>
            <a:ext uri="{FF2B5EF4-FFF2-40B4-BE49-F238E27FC236}">
              <a16:creationId xmlns:a16="http://schemas.microsoft.com/office/drawing/2014/main" id="{1CA347AC-77C1-41D6-8DE2-7467050F8C2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834" name="Text Box 17">
          <a:extLst>
            <a:ext uri="{FF2B5EF4-FFF2-40B4-BE49-F238E27FC236}">
              <a16:creationId xmlns:a16="http://schemas.microsoft.com/office/drawing/2014/main" id="{2EF2D593-AEAD-4D49-BDB4-B020ED93EB9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835" name="Text Box 18">
          <a:extLst>
            <a:ext uri="{FF2B5EF4-FFF2-40B4-BE49-F238E27FC236}">
              <a16:creationId xmlns:a16="http://schemas.microsoft.com/office/drawing/2014/main" id="{257632A9-0AD6-486D-8EC2-38CF447638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836" name="Text Box 19">
          <a:extLst>
            <a:ext uri="{FF2B5EF4-FFF2-40B4-BE49-F238E27FC236}">
              <a16:creationId xmlns:a16="http://schemas.microsoft.com/office/drawing/2014/main" id="{21A28007-17EB-4731-8B4F-CE4714C418CD}"/>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837" name="Text Box 16">
          <a:extLst>
            <a:ext uri="{FF2B5EF4-FFF2-40B4-BE49-F238E27FC236}">
              <a16:creationId xmlns:a16="http://schemas.microsoft.com/office/drawing/2014/main" id="{625A870C-2A4E-42E8-9062-64A15058E69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838" name="Text Box 17">
          <a:extLst>
            <a:ext uri="{FF2B5EF4-FFF2-40B4-BE49-F238E27FC236}">
              <a16:creationId xmlns:a16="http://schemas.microsoft.com/office/drawing/2014/main" id="{819B1D2E-FFEB-4AA2-8756-20C0659CA30A}"/>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839" name="Text Box 18">
          <a:extLst>
            <a:ext uri="{FF2B5EF4-FFF2-40B4-BE49-F238E27FC236}">
              <a16:creationId xmlns:a16="http://schemas.microsoft.com/office/drawing/2014/main" id="{1184BCA5-7F77-49F6-8C7A-DF8B1D7EAE4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840" name="Text Box 19">
          <a:extLst>
            <a:ext uri="{FF2B5EF4-FFF2-40B4-BE49-F238E27FC236}">
              <a16:creationId xmlns:a16="http://schemas.microsoft.com/office/drawing/2014/main" id="{7CD7E2A4-65C2-4E7A-A76A-8FC5D4523C7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841" name="Text Box 16">
          <a:extLst>
            <a:ext uri="{FF2B5EF4-FFF2-40B4-BE49-F238E27FC236}">
              <a16:creationId xmlns:a16="http://schemas.microsoft.com/office/drawing/2014/main" id="{D0A0D499-0EFD-4261-BB03-B04F5BD7AA4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842" name="Text Box 17">
          <a:extLst>
            <a:ext uri="{FF2B5EF4-FFF2-40B4-BE49-F238E27FC236}">
              <a16:creationId xmlns:a16="http://schemas.microsoft.com/office/drawing/2014/main" id="{EA471C9F-2671-42D0-9708-BD8473EA313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843" name="Text Box 18">
          <a:extLst>
            <a:ext uri="{FF2B5EF4-FFF2-40B4-BE49-F238E27FC236}">
              <a16:creationId xmlns:a16="http://schemas.microsoft.com/office/drawing/2014/main" id="{8D8D4D0A-2C19-4F68-99D9-7996622283CF}"/>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844" name="Text Box 19">
          <a:extLst>
            <a:ext uri="{FF2B5EF4-FFF2-40B4-BE49-F238E27FC236}">
              <a16:creationId xmlns:a16="http://schemas.microsoft.com/office/drawing/2014/main" id="{58B55499-5B87-40BA-A969-9D246C978E7A}"/>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845" name="Text Box 16">
          <a:extLst>
            <a:ext uri="{FF2B5EF4-FFF2-40B4-BE49-F238E27FC236}">
              <a16:creationId xmlns:a16="http://schemas.microsoft.com/office/drawing/2014/main" id="{03250D8A-5B09-4615-81EC-6B9138FF6ECE}"/>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846" name="Text Box 17">
          <a:extLst>
            <a:ext uri="{FF2B5EF4-FFF2-40B4-BE49-F238E27FC236}">
              <a16:creationId xmlns:a16="http://schemas.microsoft.com/office/drawing/2014/main" id="{36C54DE8-A67A-4033-9369-B7966B3FCFB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847" name="Text Box 18">
          <a:extLst>
            <a:ext uri="{FF2B5EF4-FFF2-40B4-BE49-F238E27FC236}">
              <a16:creationId xmlns:a16="http://schemas.microsoft.com/office/drawing/2014/main" id="{F23F1E24-67B9-4FF9-B1CD-B288FA3B6BE5}"/>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848" name="Text Box 19">
          <a:extLst>
            <a:ext uri="{FF2B5EF4-FFF2-40B4-BE49-F238E27FC236}">
              <a16:creationId xmlns:a16="http://schemas.microsoft.com/office/drawing/2014/main" id="{DDC36C39-4A97-4F28-B099-5364C9D1C299}"/>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51</xdr:row>
      <xdr:rowOff>504825</xdr:rowOff>
    </xdr:from>
    <xdr:ext cx="95250" cy="444014"/>
    <xdr:sp macro="" textlink="">
      <xdr:nvSpPr>
        <xdr:cNvPr id="1849" name="Text Box 15">
          <a:extLst>
            <a:ext uri="{FF2B5EF4-FFF2-40B4-BE49-F238E27FC236}">
              <a16:creationId xmlns:a16="http://schemas.microsoft.com/office/drawing/2014/main" id="{0387410B-1776-45CE-B189-BDE22E60B243}"/>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850" name="Text Box 16">
          <a:extLst>
            <a:ext uri="{FF2B5EF4-FFF2-40B4-BE49-F238E27FC236}">
              <a16:creationId xmlns:a16="http://schemas.microsoft.com/office/drawing/2014/main" id="{E9CFBF40-AA0A-427C-B829-1289B554E917}"/>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851" name="Text Box 17">
          <a:extLst>
            <a:ext uri="{FF2B5EF4-FFF2-40B4-BE49-F238E27FC236}">
              <a16:creationId xmlns:a16="http://schemas.microsoft.com/office/drawing/2014/main" id="{EEFA962F-88B2-4A49-AF6B-515196B94A8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852" name="Text Box 18">
          <a:extLst>
            <a:ext uri="{FF2B5EF4-FFF2-40B4-BE49-F238E27FC236}">
              <a16:creationId xmlns:a16="http://schemas.microsoft.com/office/drawing/2014/main" id="{7CA07C70-023F-4997-978C-FD927BC08CFB}"/>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853" name="Text Box 19">
          <a:extLst>
            <a:ext uri="{FF2B5EF4-FFF2-40B4-BE49-F238E27FC236}">
              <a16:creationId xmlns:a16="http://schemas.microsoft.com/office/drawing/2014/main" id="{17E031E2-4FD9-4761-9BEC-6292C3B8DC1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51</xdr:row>
      <xdr:rowOff>504825</xdr:rowOff>
    </xdr:from>
    <xdr:ext cx="95250" cy="442269"/>
    <xdr:sp macro="" textlink="">
      <xdr:nvSpPr>
        <xdr:cNvPr id="1854" name="Text Box 15">
          <a:extLst>
            <a:ext uri="{FF2B5EF4-FFF2-40B4-BE49-F238E27FC236}">
              <a16:creationId xmlns:a16="http://schemas.microsoft.com/office/drawing/2014/main" id="{29CD5C22-3C11-4BDC-8581-02C3209DC1E4}"/>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855" name="Text Box 16">
          <a:extLst>
            <a:ext uri="{FF2B5EF4-FFF2-40B4-BE49-F238E27FC236}">
              <a16:creationId xmlns:a16="http://schemas.microsoft.com/office/drawing/2014/main" id="{C2F4018C-B285-474B-A632-DBC382ED289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856" name="Text Box 17">
          <a:extLst>
            <a:ext uri="{FF2B5EF4-FFF2-40B4-BE49-F238E27FC236}">
              <a16:creationId xmlns:a16="http://schemas.microsoft.com/office/drawing/2014/main" id="{7D3C0022-0A23-492B-8842-653D4169978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857" name="Text Box 18">
          <a:extLst>
            <a:ext uri="{FF2B5EF4-FFF2-40B4-BE49-F238E27FC236}">
              <a16:creationId xmlns:a16="http://schemas.microsoft.com/office/drawing/2014/main" id="{B1B4CBED-A57E-4391-8CD9-CF518AD5F7C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58" name="Text Box 16">
          <a:extLst>
            <a:ext uri="{FF2B5EF4-FFF2-40B4-BE49-F238E27FC236}">
              <a16:creationId xmlns:a16="http://schemas.microsoft.com/office/drawing/2014/main" id="{75E0240A-9540-40A3-9C10-6A39026388A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59" name="Text Box 17">
          <a:extLst>
            <a:ext uri="{FF2B5EF4-FFF2-40B4-BE49-F238E27FC236}">
              <a16:creationId xmlns:a16="http://schemas.microsoft.com/office/drawing/2014/main" id="{B1ACE4E5-B682-4B65-BD8F-14FCDE5EF5C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60" name="Text Box 18">
          <a:extLst>
            <a:ext uri="{FF2B5EF4-FFF2-40B4-BE49-F238E27FC236}">
              <a16:creationId xmlns:a16="http://schemas.microsoft.com/office/drawing/2014/main" id="{A16113D2-0626-4C31-8087-9B3A01715621}"/>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61" name="Text Box 19">
          <a:extLst>
            <a:ext uri="{FF2B5EF4-FFF2-40B4-BE49-F238E27FC236}">
              <a16:creationId xmlns:a16="http://schemas.microsoft.com/office/drawing/2014/main" id="{79B9E6C9-F4D1-4474-BE99-2F88BAEFB47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62" name="Text Box 16">
          <a:extLst>
            <a:ext uri="{FF2B5EF4-FFF2-40B4-BE49-F238E27FC236}">
              <a16:creationId xmlns:a16="http://schemas.microsoft.com/office/drawing/2014/main" id="{5382D9EB-2274-4A1E-9E2B-C1DA5E5C514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63" name="Text Box 17">
          <a:extLst>
            <a:ext uri="{FF2B5EF4-FFF2-40B4-BE49-F238E27FC236}">
              <a16:creationId xmlns:a16="http://schemas.microsoft.com/office/drawing/2014/main" id="{58063064-5179-4C8E-BEE8-ACD4C81AC74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64" name="Text Box 18">
          <a:extLst>
            <a:ext uri="{FF2B5EF4-FFF2-40B4-BE49-F238E27FC236}">
              <a16:creationId xmlns:a16="http://schemas.microsoft.com/office/drawing/2014/main" id="{E12E8AF1-09D1-4393-A28A-8A0B17C2381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65" name="Text Box 19">
          <a:extLst>
            <a:ext uri="{FF2B5EF4-FFF2-40B4-BE49-F238E27FC236}">
              <a16:creationId xmlns:a16="http://schemas.microsoft.com/office/drawing/2014/main" id="{6798C4CC-5247-4F18-9E57-E45C161945D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8496"/>
    <xdr:sp macro="" textlink="">
      <xdr:nvSpPr>
        <xdr:cNvPr id="1866" name="Text Box 15">
          <a:extLst>
            <a:ext uri="{FF2B5EF4-FFF2-40B4-BE49-F238E27FC236}">
              <a16:creationId xmlns:a16="http://schemas.microsoft.com/office/drawing/2014/main" id="{CDF59E90-AE64-4426-BCCD-FB3527B96E7C}"/>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1867" name="Text Box 15">
          <a:extLst>
            <a:ext uri="{FF2B5EF4-FFF2-40B4-BE49-F238E27FC236}">
              <a16:creationId xmlns:a16="http://schemas.microsoft.com/office/drawing/2014/main" id="{9DF06C2B-A65D-45A6-8EB1-6CA44DB1867F}"/>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1868" name="Text Box 15">
          <a:extLst>
            <a:ext uri="{FF2B5EF4-FFF2-40B4-BE49-F238E27FC236}">
              <a16:creationId xmlns:a16="http://schemas.microsoft.com/office/drawing/2014/main" id="{38DF6D67-69A9-4727-B63E-2BD20A17E594}"/>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1869" name="Text Box 15">
          <a:extLst>
            <a:ext uri="{FF2B5EF4-FFF2-40B4-BE49-F238E27FC236}">
              <a16:creationId xmlns:a16="http://schemas.microsoft.com/office/drawing/2014/main" id="{25EDF7F4-9402-44DB-BFFB-D957B152C245}"/>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1870" name="Text Box 15">
          <a:extLst>
            <a:ext uri="{FF2B5EF4-FFF2-40B4-BE49-F238E27FC236}">
              <a16:creationId xmlns:a16="http://schemas.microsoft.com/office/drawing/2014/main" id="{CB9A1084-C443-4413-AB5A-2A5207177EAB}"/>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213632"/>
    <xdr:sp macro="" textlink="">
      <xdr:nvSpPr>
        <xdr:cNvPr id="1871" name="Text Box 15">
          <a:extLst>
            <a:ext uri="{FF2B5EF4-FFF2-40B4-BE49-F238E27FC236}">
              <a16:creationId xmlns:a16="http://schemas.microsoft.com/office/drawing/2014/main" id="{AA61C4C6-AB6C-46DB-9759-AAE9682B1B4E}"/>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72" name="Text Box 16">
          <a:extLst>
            <a:ext uri="{FF2B5EF4-FFF2-40B4-BE49-F238E27FC236}">
              <a16:creationId xmlns:a16="http://schemas.microsoft.com/office/drawing/2014/main" id="{6582CA50-CCDB-4A1B-BC30-78CDAFB35D72}"/>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73" name="Text Box 17">
          <a:extLst>
            <a:ext uri="{FF2B5EF4-FFF2-40B4-BE49-F238E27FC236}">
              <a16:creationId xmlns:a16="http://schemas.microsoft.com/office/drawing/2014/main" id="{0ABF53AE-9F07-4A0F-8259-76BC61FAE2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74" name="Text Box 18">
          <a:extLst>
            <a:ext uri="{FF2B5EF4-FFF2-40B4-BE49-F238E27FC236}">
              <a16:creationId xmlns:a16="http://schemas.microsoft.com/office/drawing/2014/main" id="{966978D0-283C-4F72-A5B2-9398B47007DA}"/>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75" name="Text Box 19">
          <a:extLst>
            <a:ext uri="{FF2B5EF4-FFF2-40B4-BE49-F238E27FC236}">
              <a16:creationId xmlns:a16="http://schemas.microsoft.com/office/drawing/2014/main" id="{95EFFF15-1D42-4322-BDDD-4C055599BC19}"/>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76" name="Text Box 16">
          <a:extLst>
            <a:ext uri="{FF2B5EF4-FFF2-40B4-BE49-F238E27FC236}">
              <a16:creationId xmlns:a16="http://schemas.microsoft.com/office/drawing/2014/main" id="{C06A0F7A-A56A-4BDB-8B55-2D31D55F1B8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77" name="Text Box 17">
          <a:extLst>
            <a:ext uri="{FF2B5EF4-FFF2-40B4-BE49-F238E27FC236}">
              <a16:creationId xmlns:a16="http://schemas.microsoft.com/office/drawing/2014/main" id="{296B18BB-1FA6-49CA-BB89-CDA9D4B35C54}"/>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78" name="Text Box 18">
          <a:extLst>
            <a:ext uri="{FF2B5EF4-FFF2-40B4-BE49-F238E27FC236}">
              <a16:creationId xmlns:a16="http://schemas.microsoft.com/office/drawing/2014/main" id="{9CFFB093-3A42-42A3-9528-7D5484BEE2C0}"/>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79" name="Text Box 19">
          <a:extLst>
            <a:ext uri="{FF2B5EF4-FFF2-40B4-BE49-F238E27FC236}">
              <a16:creationId xmlns:a16="http://schemas.microsoft.com/office/drawing/2014/main" id="{E20FD932-7EF3-446C-BB3A-D16E565460B5}"/>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80" name="Text Box 16">
          <a:extLst>
            <a:ext uri="{FF2B5EF4-FFF2-40B4-BE49-F238E27FC236}">
              <a16:creationId xmlns:a16="http://schemas.microsoft.com/office/drawing/2014/main" id="{5E3F01A0-B622-45EA-813F-7D07CF43559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81" name="Text Box 17">
          <a:extLst>
            <a:ext uri="{FF2B5EF4-FFF2-40B4-BE49-F238E27FC236}">
              <a16:creationId xmlns:a16="http://schemas.microsoft.com/office/drawing/2014/main" id="{EAC508B6-0F49-4577-A455-120D87753F09}"/>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82" name="Text Box 18">
          <a:extLst>
            <a:ext uri="{FF2B5EF4-FFF2-40B4-BE49-F238E27FC236}">
              <a16:creationId xmlns:a16="http://schemas.microsoft.com/office/drawing/2014/main" id="{07924C26-72E8-4157-9C5B-D32DCC2B437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83" name="Text Box 19">
          <a:extLst>
            <a:ext uri="{FF2B5EF4-FFF2-40B4-BE49-F238E27FC236}">
              <a16:creationId xmlns:a16="http://schemas.microsoft.com/office/drawing/2014/main" id="{76B2AAD9-EC2F-4836-BEEB-3E8FBF784E4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1884" name="Text Box 15">
          <a:extLst>
            <a:ext uri="{FF2B5EF4-FFF2-40B4-BE49-F238E27FC236}">
              <a16:creationId xmlns:a16="http://schemas.microsoft.com/office/drawing/2014/main" id="{AC99B156-5523-4F27-9752-1EE9134ECCE7}"/>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85" name="Text Box 16">
          <a:extLst>
            <a:ext uri="{FF2B5EF4-FFF2-40B4-BE49-F238E27FC236}">
              <a16:creationId xmlns:a16="http://schemas.microsoft.com/office/drawing/2014/main" id="{77D98DB6-129F-4016-B28A-9D741FFA183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86" name="Text Box 17">
          <a:extLst>
            <a:ext uri="{FF2B5EF4-FFF2-40B4-BE49-F238E27FC236}">
              <a16:creationId xmlns:a16="http://schemas.microsoft.com/office/drawing/2014/main" id="{AF59F120-E6AD-41B6-B8D9-896EEEF47CE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87" name="Text Box 18">
          <a:extLst>
            <a:ext uri="{FF2B5EF4-FFF2-40B4-BE49-F238E27FC236}">
              <a16:creationId xmlns:a16="http://schemas.microsoft.com/office/drawing/2014/main" id="{009714FF-FBD6-4514-A772-1CC03622B12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88" name="Text Box 19">
          <a:extLst>
            <a:ext uri="{FF2B5EF4-FFF2-40B4-BE49-F238E27FC236}">
              <a16:creationId xmlns:a16="http://schemas.microsoft.com/office/drawing/2014/main" id="{F7721E4E-A3CF-402A-B55F-BF3EE56BE4AE}"/>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55</xdr:row>
      <xdr:rowOff>504825</xdr:rowOff>
    </xdr:from>
    <xdr:ext cx="95250" cy="442269"/>
    <xdr:sp macro="" textlink="">
      <xdr:nvSpPr>
        <xdr:cNvPr id="1889" name="Text Box 15">
          <a:extLst>
            <a:ext uri="{FF2B5EF4-FFF2-40B4-BE49-F238E27FC236}">
              <a16:creationId xmlns:a16="http://schemas.microsoft.com/office/drawing/2014/main" id="{5CACDF17-2FAC-4016-A51B-B895EE6893A7}"/>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90" name="Text Box 16">
          <a:extLst>
            <a:ext uri="{FF2B5EF4-FFF2-40B4-BE49-F238E27FC236}">
              <a16:creationId xmlns:a16="http://schemas.microsoft.com/office/drawing/2014/main" id="{85A9FE47-EAAA-4BD9-B71C-43A13B66C20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91" name="Text Box 17">
          <a:extLst>
            <a:ext uri="{FF2B5EF4-FFF2-40B4-BE49-F238E27FC236}">
              <a16:creationId xmlns:a16="http://schemas.microsoft.com/office/drawing/2014/main" id="{9B6EAD3C-73E6-4D29-8A27-3D59E3DA46FC}"/>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92" name="Text Box 18">
          <a:extLst>
            <a:ext uri="{FF2B5EF4-FFF2-40B4-BE49-F238E27FC236}">
              <a16:creationId xmlns:a16="http://schemas.microsoft.com/office/drawing/2014/main" id="{807AC296-732E-45A6-BDC6-5DFC7679B15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93" name="Text Box 16">
          <a:extLst>
            <a:ext uri="{FF2B5EF4-FFF2-40B4-BE49-F238E27FC236}">
              <a16:creationId xmlns:a16="http://schemas.microsoft.com/office/drawing/2014/main" id="{4495C48A-E6EA-4499-9156-4C97D2671517}"/>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94" name="Text Box 17">
          <a:extLst>
            <a:ext uri="{FF2B5EF4-FFF2-40B4-BE49-F238E27FC236}">
              <a16:creationId xmlns:a16="http://schemas.microsoft.com/office/drawing/2014/main" id="{E9063FF7-381A-483E-9159-FED06DAD9AF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95" name="Text Box 18">
          <a:extLst>
            <a:ext uri="{FF2B5EF4-FFF2-40B4-BE49-F238E27FC236}">
              <a16:creationId xmlns:a16="http://schemas.microsoft.com/office/drawing/2014/main" id="{377B2F63-FE59-459E-8337-F46ECE326966}"/>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96" name="Text Box 19">
          <a:extLst>
            <a:ext uri="{FF2B5EF4-FFF2-40B4-BE49-F238E27FC236}">
              <a16:creationId xmlns:a16="http://schemas.microsoft.com/office/drawing/2014/main" id="{EC620DC9-100B-4AC9-9A66-3A38AC7BB62C}"/>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97" name="Text Box 16">
          <a:extLst>
            <a:ext uri="{FF2B5EF4-FFF2-40B4-BE49-F238E27FC236}">
              <a16:creationId xmlns:a16="http://schemas.microsoft.com/office/drawing/2014/main" id="{E281BBB0-DC69-4618-A635-B35D8E52F543}"/>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98" name="Text Box 17">
          <a:extLst>
            <a:ext uri="{FF2B5EF4-FFF2-40B4-BE49-F238E27FC236}">
              <a16:creationId xmlns:a16="http://schemas.microsoft.com/office/drawing/2014/main" id="{45379F41-035B-4D97-9936-08543879778D}"/>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99" name="Text Box 18">
          <a:extLst>
            <a:ext uri="{FF2B5EF4-FFF2-40B4-BE49-F238E27FC236}">
              <a16:creationId xmlns:a16="http://schemas.microsoft.com/office/drawing/2014/main" id="{E68B2D73-92E0-4E15-8EB9-0C728C20F1C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900" name="Text Box 19">
          <a:extLst>
            <a:ext uri="{FF2B5EF4-FFF2-40B4-BE49-F238E27FC236}">
              <a16:creationId xmlns:a16="http://schemas.microsoft.com/office/drawing/2014/main" id="{569A7A00-A949-46AD-9F3E-8B95F57EA4B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901" name="Text Box 16">
          <a:extLst>
            <a:ext uri="{FF2B5EF4-FFF2-40B4-BE49-F238E27FC236}">
              <a16:creationId xmlns:a16="http://schemas.microsoft.com/office/drawing/2014/main" id="{3D116270-3535-4397-AE59-FB6643A7E22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902" name="Text Box 17">
          <a:extLst>
            <a:ext uri="{FF2B5EF4-FFF2-40B4-BE49-F238E27FC236}">
              <a16:creationId xmlns:a16="http://schemas.microsoft.com/office/drawing/2014/main" id="{F919E4EB-366D-4447-94D9-80330C877B00}"/>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903" name="Text Box 18">
          <a:extLst>
            <a:ext uri="{FF2B5EF4-FFF2-40B4-BE49-F238E27FC236}">
              <a16:creationId xmlns:a16="http://schemas.microsoft.com/office/drawing/2014/main" id="{140215AF-72BA-4732-9AA6-B8B34EC1842A}"/>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904" name="Text Box 19">
          <a:extLst>
            <a:ext uri="{FF2B5EF4-FFF2-40B4-BE49-F238E27FC236}">
              <a16:creationId xmlns:a16="http://schemas.microsoft.com/office/drawing/2014/main" id="{14452599-1C58-43FE-AEFD-27AAF35D80A7}"/>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1905" name="Text Box 15">
          <a:extLst>
            <a:ext uri="{FF2B5EF4-FFF2-40B4-BE49-F238E27FC236}">
              <a16:creationId xmlns:a16="http://schemas.microsoft.com/office/drawing/2014/main" id="{A9B929AE-2B7F-4C54-A3E2-1CB326CD760F}"/>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906" name="Text Box 16">
          <a:extLst>
            <a:ext uri="{FF2B5EF4-FFF2-40B4-BE49-F238E27FC236}">
              <a16:creationId xmlns:a16="http://schemas.microsoft.com/office/drawing/2014/main" id="{232F9895-C649-4C7D-AEBE-8FB20F4929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907" name="Text Box 17">
          <a:extLst>
            <a:ext uri="{FF2B5EF4-FFF2-40B4-BE49-F238E27FC236}">
              <a16:creationId xmlns:a16="http://schemas.microsoft.com/office/drawing/2014/main" id="{E87DA689-7228-4B3F-B1B4-323ED215349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908" name="Text Box 18">
          <a:extLst>
            <a:ext uri="{FF2B5EF4-FFF2-40B4-BE49-F238E27FC236}">
              <a16:creationId xmlns:a16="http://schemas.microsoft.com/office/drawing/2014/main" id="{AFAC8FD1-FAB1-422F-A041-90CA8374F3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909" name="Text Box 19">
          <a:extLst>
            <a:ext uri="{FF2B5EF4-FFF2-40B4-BE49-F238E27FC236}">
              <a16:creationId xmlns:a16="http://schemas.microsoft.com/office/drawing/2014/main" id="{FD4D86DD-5FD4-4B79-A7D1-203539C8B24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1910" name="Text Box 15">
          <a:extLst>
            <a:ext uri="{FF2B5EF4-FFF2-40B4-BE49-F238E27FC236}">
              <a16:creationId xmlns:a16="http://schemas.microsoft.com/office/drawing/2014/main" id="{DF63CC08-E2AD-4654-89EC-BC2F9C7A2E29}"/>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911" name="Text Box 16">
          <a:extLst>
            <a:ext uri="{FF2B5EF4-FFF2-40B4-BE49-F238E27FC236}">
              <a16:creationId xmlns:a16="http://schemas.microsoft.com/office/drawing/2014/main" id="{6CEE5DB2-A6B6-4A7B-8EE3-B643E7E0237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912" name="Text Box 17">
          <a:extLst>
            <a:ext uri="{FF2B5EF4-FFF2-40B4-BE49-F238E27FC236}">
              <a16:creationId xmlns:a16="http://schemas.microsoft.com/office/drawing/2014/main" id="{11F71FF0-7910-4D3A-9305-D0054847BB20}"/>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913" name="Text Box 18">
          <a:extLst>
            <a:ext uri="{FF2B5EF4-FFF2-40B4-BE49-F238E27FC236}">
              <a16:creationId xmlns:a16="http://schemas.microsoft.com/office/drawing/2014/main" id="{945116B0-5373-4679-B7F3-BF253BE36F4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914" name="Text Box 19">
          <a:extLst>
            <a:ext uri="{FF2B5EF4-FFF2-40B4-BE49-F238E27FC236}">
              <a16:creationId xmlns:a16="http://schemas.microsoft.com/office/drawing/2014/main" id="{B7E30969-264F-4BF9-AC08-8EE2E79869D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1915" name="Text Box 15">
          <a:extLst>
            <a:ext uri="{FF2B5EF4-FFF2-40B4-BE49-F238E27FC236}">
              <a16:creationId xmlns:a16="http://schemas.microsoft.com/office/drawing/2014/main" id="{DA9C63F2-6F7F-4F65-891D-990111F06567}"/>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1916" name="Text Box 15">
          <a:extLst>
            <a:ext uri="{FF2B5EF4-FFF2-40B4-BE49-F238E27FC236}">
              <a16:creationId xmlns:a16="http://schemas.microsoft.com/office/drawing/2014/main" id="{9D35D691-A7CA-4DE7-AFEA-62507279DD1A}"/>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917" name="Text Box 16">
          <a:extLst>
            <a:ext uri="{FF2B5EF4-FFF2-40B4-BE49-F238E27FC236}">
              <a16:creationId xmlns:a16="http://schemas.microsoft.com/office/drawing/2014/main" id="{A2212EE0-F4D9-4234-B8F9-7AA2696C6915}"/>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918" name="Text Box 17">
          <a:extLst>
            <a:ext uri="{FF2B5EF4-FFF2-40B4-BE49-F238E27FC236}">
              <a16:creationId xmlns:a16="http://schemas.microsoft.com/office/drawing/2014/main" id="{3C3E26B0-C449-4003-90AC-A6D895B3A33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919" name="Text Box 18">
          <a:extLst>
            <a:ext uri="{FF2B5EF4-FFF2-40B4-BE49-F238E27FC236}">
              <a16:creationId xmlns:a16="http://schemas.microsoft.com/office/drawing/2014/main" id="{664C5A2E-F1CD-4045-A9F8-587D9FE04D2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920" name="Text Box 19">
          <a:extLst>
            <a:ext uri="{FF2B5EF4-FFF2-40B4-BE49-F238E27FC236}">
              <a16:creationId xmlns:a16="http://schemas.microsoft.com/office/drawing/2014/main" id="{A598A053-B198-4AB1-90A8-43399B4052D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1921" name="Text Box 15">
          <a:extLst>
            <a:ext uri="{FF2B5EF4-FFF2-40B4-BE49-F238E27FC236}">
              <a16:creationId xmlns:a16="http://schemas.microsoft.com/office/drawing/2014/main" id="{B30D6A2A-29CF-4455-82E8-E8979D0F92C9}"/>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1922" name="Text Box 15">
          <a:extLst>
            <a:ext uri="{FF2B5EF4-FFF2-40B4-BE49-F238E27FC236}">
              <a16:creationId xmlns:a16="http://schemas.microsoft.com/office/drawing/2014/main" id="{12C0F44D-33CC-4396-9707-0C72B0F1D84B}"/>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59</xdr:row>
      <xdr:rowOff>504825</xdr:rowOff>
    </xdr:from>
    <xdr:ext cx="95250" cy="442269"/>
    <xdr:sp macro="" textlink="">
      <xdr:nvSpPr>
        <xdr:cNvPr id="1923" name="Text Box 15">
          <a:extLst>
            <a:ext uri="{FF2B5EF4-FFF2-40B4-BE49-F238E27FC236}">
              <a16:creationId xmlns:a16="http://schemas.microsoft.com/office/drawing/2014/main" id="{6624AD59-0023-467E-91C5-A98BDA5B1502}"/>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924" name="Text Box 16">
          <a:extLst>
            <a:ext uri="{FF2B5EF4-FFF2-40B4-BE49-F238E27FC236}">
              <a16:creationId xmlns:a16="http://schemas.microsoft.com/office/drawing/2014/main" id="{267EFCEA-D4A6-4D30-95A0-DDCCEA51E90E}"/>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925" name="Text Box 17">
          <a:extLst>
            <a:ext uri="{FF2B5EF4-FFF2-40B4-BE49-F238E27FC236}">
              <a16:creationId xmlns:a16="http://schemas.microsoft.com/office/drawing/2014/main" id="{75FEA3F2-D605-4823-9FD0-7E16254FFD43}"/>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926" name="Text Box 18">
          <a:extLst>
            <a:ext uri="{FF2B5EF4-FFF2-40B4-BE49-F238E27FC236}">
              <a16:creationId xmlns:a16="http://schemas.microsoft.com/office/drawing/2014/main" id="{B25678ED-B989-4972-A2AE-5A37088C62A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1927" name="Text Box 15">
          <a:extLst>
            <a:ext uri="{FF2B5EF4-FFF2-40B4-BE49-F238E27FC236}">
              <a16:creationId xmlns:a16="http://schemas.microsoft.com/office/drawing/2014/main" id="{5BFFE07A-DD28-4DF8-85BE-E827FAE1C653}"/>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928" name="Text Box 16">
          <a:extLst>
            <a:ext uri="{FF2B5EF4-FFF2-40B4-BE49-F238E27FC236}">
              <a16:creationId xmlns:a16="http://schemas.microsoft.com/office/drawing/2014/main" id="{BDF54E87-1665-4A9A-9A06-AF4BC8294B0C}"/>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929" name="Text Box 17">
          <a:extLst>
            <a:ext uri="{FF2B5EF4-FFF2-40B4-BE49-F238E27FC236}">
              <a16:creationId xmlns:a16="http://schemas.microsoft.com/office/drawing/2014/main" id="{2CB82D05-4283-4003-B8B5-5067DD23EDE4}"/>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930" name="Text Box 18">
          <a:extLst>
            <a:ext uri="{FF2B5EF4-FFF2-40B4-BE49-F238E27FC236}">
              <a16:creationId xmlns:a16="http://schemas.microsoft.com/office/drawing/2014/main" id="{EC5D60FE-9A92-4878-B196-30AB11E7CE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931" name="Text Box 19">
          <a:extLst>
            <a:ext uri="{FF2B5EF4-FFF2-40B4-BE49-F238E27FC236}">
              <a16:creationId xmlns:a16="http://schemas.microsoft.com/office/drawing/2014/main" id="{00D4A7CF-1C65-420F-9ADA-6D10C75BA87D}"/>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932" name="Text Box 16">
          <a:extLst>
            <a:ext uri="{FF2B5EF4-FFF2-40B4-BE49-F238E27FC236}">
              <a16:creationId xmlns:a16="http://schemas.microsoft.com/office/drawing/2014/main" id="{10E4ECEB-78B3-453E-9C2E-D4B8E83244DE}"/>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933" name="Text Box 17">
          <a:extLst>
            <a:ext uri="{FF2B5EF4-FFF2-40B4-BE49-F238E27FC236}">
              <a16:creationId xmlns:a16="http://schemas.microsoft.com/office/drawing/2014/main" id="{B66304F4-F0A3-4B6E-9A25-ECBEAA2346D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934" name="Text Box 18">
          <a:extLst>
            <a:ext uri="{FF2B5EF4-FFF2-40B4-BE49-F238E27FC236}">
              <a16:creationId xmlns:a16="http://schemas.microsoft.com/office/drawing/2014/main" id="{0C8D442C-E928-421B-B6F8-058141DFA5B7}"/>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935" name="Text Box 19">
          <a:extLst>
            <a:ext uri="{FF2B5EF4-FFF2-40B4-BE49-F238E27FC236}">
              <a16:creationId xmlns:a16="http://schemas.microsoft.com/office/drawing/2014/main" id="{2E25B566-3572-45B2-822C-5BC9343AD970}"/>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936" name="Text Box 16">
          <a:extLst>
            <a:ext uri="{FF2B5EF4-FFF2-40B4-BE49-F238E27FC236}">
              <a16:creationId xmlns:a16="http://schemas.microsoft.com/office/drawing/2014/main" id="{2D56ABB9-3A4B-4F44-A4D9-74324CA03E9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937" name="Text Box 17">
          <a:extLst>
            <a:ext uri="{FF2B5EF4-FFF2-40B4-BE49-F238E27FC236}">
              <a16:creationId xmlns:a16="http://schemas.microsoft.com/office/drawing/2014/main" id="{C580393D-5D1E-472D-BB39-899C557B37D4}"/>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938" name="Text Box 18">
          <a:extLst>
            <a:ext uri="{FF2B5EF4-FFF2-40B4-BE49-F238E27FC236}">
              <a16:creationId xmlns:a16="http://schemas.microsoft.com/office/drawing/2014/main" id="{2A9B06F8-1C56-4E5A-8D3C-FC6D4254D78B}"/>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939" name="Text Box 19">
          <a:extLst>
            <a:ext uri="{FF2B5EF4-FFF2-40B4-BE49-F238E27FC236}">
              <a16:creationId xmlns:a16="http://schemas.microsoft.com/office/drawing/2014/main" id="{18BB393B-2295-4F93-A156-5A4A01444C6E}"/>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940" name="Text Box 16">
          <a:extLst>
            <a:ext uri="{FF2B5EF4-FFF2-40B4-BE49-F238E27FC236}">
              <a16:creationId xmlns:a16="http://schemas.microsoft.com/office/drawing/2014/main" id="{E773D4F6-6EC3-451C-9539-E4C554E6782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941" name="Text Box 17">
          <a:extLst>
            <a:ext uri="{FF2B5EF4-FFF2-40B4-BE49-F238E27FC236}">
              <a16:creationId xmlns:a16="http://schemas.microsoft.com/office/drawing/2014/main" id="{8184656B-D98C-4E06-8C33-5BAB57934426}"/>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942" name="Text Box 18">
          <a:extLst>
            <a:ext uri="{FF2B5EF4-FFF2-40B4-BE49-F238E27FC236}">
              <a16:creationId xmlns:a16="http://schemas.microsoft.com/office/drawing/2014/main" id="{0A62D751-8992-4232-93C8-D28AE1B13C5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943" name="Text Box 19">
          <a:extLst>
            <a:ext uri="{FF2B5EF4-FFF2-40B4-BE49-F238E27FC236}">
              <a16:creationId xmlns:a16="http://schemas.microsoft.com/office/drawing/2014/main" id="{A0BD512E-28B8-4A89-BCA3-E2454A96D3C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944" name="Text Box 16">
          <a:extLst>
            <a:ext uri="{FF2B5EF4-FFF2-40B4-BE49-F238E27FC236}">
              <a16:creationId xmlns:a16="http://schemas.microsoft.com/office/drawing/2014/main" id="{9139B56D-F271-4920-9853-8F268ECAFC4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945" name="Text Box 17">
          <a:extLst>
            <a:ext uri="{FF2B5EF4-FFF2-40B4-BE49-F238E27FC236}">
              <a16:creationId xmlns:a16="http://schemas.microsoft.com/office/drawing/2014/main" id="{36BA49C6-BDA7-4CA5-86A9-0F663821BAE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946" name="Text Box 18">
          <a:extLst>
            <a:ext uri="{FF2B5EF4-FFF2-40B4-BE49-F238E27FC236}">
              <a16:creationId xmlns:a16="http://schemas.microsoft.com/office/drawing/2014/main" id="{9B74F833-DAD2-48E6-BCD5-BBFF19585517}"/>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947" name="Text Box 19">
          <a:extLst>
            <a:ext uri="{FF2B5EF4-FFF2-40B4-BE49-F238E27FC236}">
              <a16:creationId xmlns:a16="http://schemas.microsoft.com/office/drawing/2014/main" id="{238AF34E-B9CF-44CF-A947-1D9B250DFE9C}"/>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1948" name="Text Box 15">
          <a:extLst>
            <a:ext uri="{FF2B5EF4-FFF2-40B4-BE49-F238E27FC236}">
              <a16:creationId xmlns:a16="http://schemas.microsoft.com/office/drawing/2014/main" id="{961510CD-8AE1-4FCC-9E17-6A5F99E70CF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949" name="Text Box 16">
          <a:extLst>
            <a:ext uri="{FF2B5EF4-FFF2-40B4-BE49-F238E27FC236}">
              <a16:creationId xmlns:a16="http://schemas.microsoft.com/office/drawing/2014/main" id="{92A5448E-156B-4EC1-948E-050DABF77E6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950" name="Text Box 17">
          <a:extLst>
            <a:ext uri="{FF2B5EF4-FFF2-40B4-BE49-F238E27FC236}">
              <a16:creationId xmlns:a16="http://schemas.microsoft.com/office/drawing/2014/main" id="{70ABB064-BA56-4A4B-8C46-B54F93242F5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951" name="Text Box 18">
          <a:extLst>
            <a:ext uri="{FF2B5EF4-FFF2-40B4-BE49-F238E27FC236}">
              <a16:creationId xmlns:a16="http://schemas.microsoft.com/office/drawing/2014/main" id="{D9CB9989-A037-469E-84B5-1D2B4F063AB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952" name="Text Box 19">
          <a:extLst>
            <a:ext uri="{FF2B5EF4-FFF2-40B4-BE49-F238E27FC236}">
              <a16:creationId xmlns:a16="http://schemas.microsoft.com/office/drawing/2014/main" id="{2FBFF4C5-F8EC-4E22-ABC8-32CE7441417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63</xdr:row>
      <xdr:rowOff>504825</xdr:rowOff>
    </xdr:from>
    <xdr:ext cx="95250" cy="442269"/>
    <xdr:sp macro="" textlink="">
      <xdr:nvSpPr>
        <xdr:cNvPr id="1953" name="Text Box 15">
          <a:extLst>
            <a:ext uri="{FF2B5EF4-FFF2-40B4-BE49-F238E27FC236}">
              <a16:creationId xmlns:a16="http://schemas.microsoft.com/office/drawing/2014/main" id="{646452DF-E470-4229-A862-12141A51FBC9}"/>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954" name="Text Box 16">
          <a:extLst>
            <a:ext uri="{FF2B5EF4-FFF2-40B4-BE49-F238E27FC236}">
              <a16:creationId xmlns:a16="http://schemas.microsoft.com/office/drawing/2014/main" id="{74919D37-CBB5-45EC-93C8-55A0AD1FF6F3}"/>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955" name="Text Box 17">
          <a:extLst>
            <a:ext uri="{FF2B5EF4-FFF2-40B4-BE49-F238E27FC236}">
              <a16:creationId xmlns:a16="http://schemas.microsoft.com/office/drawing/2014/main" id="{08C1B570-673D-478F-AFDD-E06D92D087EC}"/>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956" name="Text Box 18">
          <a:extLst>
            <a:ext uri="{FF2B5EF4-FFF2-40B4-BE49-F238E27FC236}">
              <a16:creationId xmlns:a16="http://schemas.microsoft.com/office/drawing/2014/main" id="{A3E9A73E-5ECB-4A0B-8FCC-4D6550575B0D}"/>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57" name="Text Box 16">
          <a:extLst>
            <a:ext uri="{FF2B5EF4-FFF2-40B4-BE49-F238E27FC236}">
              <a16:creationId xmlns:a16="http://schemas.microsoft.com/office/drawing/2014/main" id="{B7FDC12E-B3B3-4404-84F1-7A92A8FF6683}"/>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58" name="Text Box 17">
          <a:extLst>
            <a:ext uri="{FF2B5EF4-FFF2-40B4-BE49-F238E27FC236}">
              <a16:creationId xmlns:a16="http://schemas.microsoft.com/office/drawing/2014/main" id="{FBC54FA8-15BA-4CBD-9C5C-A7FEE3CE60F1}"/>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59" name="Text Box 18">
          <a:extLst>
            <a:ext uri="{FF2B5EF4-FFF2-40B4-BE49-F238E27FC236}">
              <a16:creationId xmlns:a16="http://schemas.microsoft.com/office/drawing/2014/main" id="{A6F31BE7-68E0-4F7E-B118-EA21297B51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60" name="Text Box 19">
          <a:extLst>
            <a:ext uri="{FF2B5EF4-FFF2-40B4-BE49-F238E27FC236}">
              <a16:creationId xmlns:a16="http://schemas.microsoft.com/office/drawing/2014/main" id="{B9EE7987-A375-49F3-9C7F-37B8FC53D984}"/>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61" name="Text Box 16">
          <a:extLst>
            <a:ext uri="{FF2B5EF4-FFF2-40B4-BE49-F238E27FC236}">
              <a16:creationId xmlns:a16="http://schemas.microsoft.com/office/drawing/2014/main" id="{3E41EDED-91C5-4C30-B07C-6D790549882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62" name="Text Box 17">
          <a:extLst>
            <a:ext uri="{FF2B5EF4-FFF2-40B4-BE49-F238E27FC236}">
              <a16:creationId xmlns:a16="http://schemas.microsoft.com/office/drawing/2014/main" id="{C7B06ED1-79CA-4EF2-9837-CBE637A515B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63" name="Text Box 18">
          <a:extLst>
            <a:ext uri="{FF2B5EF4-FFF2-40B4-BE49-F238E27FC236}">
              <a16:creationId xmlns:a16="http://schemas.microsoft.com/office/drawing/2014/main" id="{28D11158-17EC-40E6-B969-01386ABE4A6C}"/>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64" name="Text Box 19">
          <a:extLst>
            <a:ext uri="{FF2B5EF4-FFF2-40B4-BE49-F238E27FC236}">
              <a16:creationId xmlns:a16="http://schemas.microsoft.com/office/drawing/2014/main" id="{7AA5F8BD-0F2B-42C1-BB93-5C5A34B0911B}"/>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8496"/>
    <xdr:sp macro="" textlink="">
      <xdr:nvSpPr>
        <xdr:cNvPr id="1965" name="Text Box 15">
          <a:extLst>
            <a:ext uri="{FF2B5EF4-FFF2-40B4-BE49-F238E27FC236}">
              <a16:creationId xmlns:a16="http://schemas.microsoft.com/office/drawing/2014/main" id="{4FC1BF7C-F348-4F50-B7B0-65E51EB1C94C}"/>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1966" name="Text Box 15">
          <a:extLst>
            <a:ext uri="{FF2B5EF4-FFF2-40B4-BE49-F238E27FC236}">
              <a16:creationId xmlns:a16="http://schemas.microsoft.com/office/drawing/2014/main" id="{3FA75E95-21AA-4EDE-B929-F89BA4521095}"/>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1967" name="Text Box 15">
          <a:extLst>
            <a:ext uri="{FF2B5EF4-FFF2-40B4-BE49-F238E27FC236}">
              <a16:creationId xmlns:a16="http://schemas.microsoft.com/office/drawing/2014/main" id="{A7670E15-2DBA-4F4B-9347-B358CE23A921}"/>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1968" name="Text Box 15">
          <a:extLst>
            <a:ext uri="{FF2B5EF4-FFF2-40B4-BE49-F238E27FC236}">
              <a16:creationId xmlns:a16="http://schemas.microsoft.com/office/drawing/2014/main" id="{8065D6B3-D849-4770-B85F-7F496FF37527}"/>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1969" name="Text Box 15">
          <a:extLst>
            <a:ext uri="{FF2B5EF4-FFF2-40B4-BE49-F238E27FC236}">
              <a16:creationId xmlns:a16="http://schemas.microsoft.com/office/drawing/2014/main" id="{DFA37A93-F8C0-47E3-BF22-8217B0CB005A}"/>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213632"/>
    <xdr:sp macro="" textlink="">
      <xdr:nvSpPr>
        <xdr:cNvPr id="1970" name="Text Box 15">
          <a:extLst>
            <a:ext uri="{FF2B5EF4-FFF2-40B4-BE49-F238E27FC236}">
              <a16:creationId xmlns:a16="http://schemas.microsoft.com/office/drawing/2014/main" id="{ECAD2E5D-E481-4FD8-8EFE-8BA422B3FC72}"/>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71" name="Text Box 16">
          <a:extLst>
            <a:ext uri="{FF2B5EF4-FFF2-40B4-BE49-F238E27FC236}">
              <a16:creationId xmlns:a16="http://schemas.microsoft.com/office/drawing/2014/main" id="{9E688637-F2C7-4AFD-AC8C-B149CC60BE9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72" name="Text Box 17">
          <a:extLst>
            <a:ext uri="{FF2B5EF4-FFF2-40B4-BE49-F238E27FC236}">
              <a16:creationId xmlns:a16="http://schemas.microsoft.com/office/drawing/2014/main" id="{492827B5-8095-40DB-9CE6-62587F11FEF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73" name="Text Box 18">
          <a:extLst>
            <a:ext uri="{FF2B5EF4-FFF2-40B4-BE49-F238E27FC236}">
              <a16:creationId xmlns:a16="http://schemas.microsoft.com/office/drawing/2014/main" id="{22F4865F-2C23-4318-9106-00974B34E284}"/>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74" name="Text Box 19">
          <a:extLst>
            <a:ext uri="{FF2B5EF4-FFF2-40B4-BE49-F238E27FC236}">
              <a16:creationId xmlns:a16="http://schemas.microsoft.com/office/drawing/2014/main" id="{08AFBC32-F895-4C48-8577-ED061450AD6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75" name="Text Box 16">
          <a:extLst>
            <a:ext uri="{FF2B5EF4-FFF2-40B4-BE49-F238E27FC236}">
              <a16:creationId xmlns:a16="http://schemas.microsoft.com/office/drawing/2014/main" id="{7CB08CA2-7810-4078-B248-EC7DB91F642C}"/>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76" name="Text Box 17">
          <a:extLst>
            <a:ext uri="{FF2B5EF4-FFF2-40B4-BE49-F238E27FC236}">
              <a16:creationId xmlns:a16="http://schemas.microsoft.com/office/drawing/2014/main" id="{141B31C4-96E7-4D65-934A-D0A994280B5B}"/>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77" name="Text Box 18">
          <a:extLst>
            <a:ext uri="{FF2B5EF4-FFF2-40B4-BE49-F238E27FC236}">
              <a16:creationId xmlns:a16="http://schemas.microsoft.com/office/drawing/2014/main" id="{02E7DA53-D426-48E3-9C43-A9AA5E98AE9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78" name="Text Box 19">
          <a:extLst>
            <a:ext uri="{FF2B5EF4-FFF2-40B4-BE49-F238E27FC236}">
              <a16:creationId xmlns:a16="http://schemas.microsoft.com/office/drawing/2014/main" id="{DB4B2EE0-AFB5-41B2-BD2B-DFBF664B5771}"/>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79" name="Text Box 16">
          <a:extLst>
            <a:ext uri="{FF2B5EF4-FFF2-40B4-BE49-F238E27FC236}">
              <a16:creationId xmlns:a16="http://schemas.microsoft.com/office/drawing/2014/main" id="{B4A62FF8-50F6-4FD2-BF79-F8362164416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80" name="Text Box 17">
          <a:extLst>
            <a:ext uri="{FF2B5EF4-FFF2-40B4-BE49-F238E27FC236}">
              <a16:creationId xmlns:a16="http://schemas.microsoft.com/office/drawing/2014/main" id="{93E2314C-7323-4475-B67B-3E74939E86D5}"/>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81" name="Text Box 18">
          <a:extLst>
            <a:ext uri="{FF2B5EF4-FFF2-40B4-BE49-F238E27FC236}">
              <a16:creationId xmlns:a16="http://schemas.microsoft.com/office/drawing/2014/main" id="{375DD61B-534B-4E19-94D0-BEDA9ACC97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82" name="Text Box 19">
          <a:extLst>
            <a:ext uri="{FF2B5EF4-FFF2-40B4-BE49-F238E27FC236}">
              <a16:creationId xmlns:a16="http://schemas.microsoft.com/office/drawing/2014/main" id="{CFFF4BD0-3C2F-4673-8CC6-3461A88D5E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83" name="Text Box 16">
          <a:extLst>
            <a:ext uri="{FF2B5EF4-FFF2-40B4-BE49-F238E27FC236}">
              <a16:creationId xmlns:a16="http://schemas.microsoft.com/office/drawing/2014/main" id="{141EA8A2-B56B-4B5C-A531-0B549996DCD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84" name="Text Box 17">
          <a:extLst>
            <a:ext uri="{FF2B5EF4-FFF2-40B4-BE49-F238E27FC236}">
              <a16:creationId xmlns:a16="http://schemas.microsoft.com/office/drawing/2014/main" id="{E4FECC78-18CB-4AF8-B173-92218941875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85" name="Text Box 18">
          <a:extLst>
            <a:ext uri="{FF2B5EF4-FFF2-40B4-BE49-F238E27FC236}">
              <a16:creationId xmlns:a16="http://schemas.microsoft.com/office/drawing/2014/main" id="{2E816022-45E0-4295-ABA3-F3A813CD34C2}"/>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86" name="Text Box 19">
          <a:extLst>
            <a:ext uri="{FF2B5EF4-FFF2-40B4-BE49-F238E27FC236}">
              <a16:creationId xmlns:a16="http://schemas.microsoft.com/office/drawing/2014/main" id="{E98BDACE-C652-47C8-9214-D42FD9E1BE5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87" name="Text Box 16">
          <a:extLst>
            <a:ext uri="{FF2B5EF4-FFF2-40B4-BE49-F238E27FC236}">
              <a16:creationId xmlns:a16="http://schemas.microsoft.com/office/drawing/2014/main" id="{7C3F7369-2C84-4FDC-8EC9-208ED91EB8A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88" name="Text Box 17">
          <a:extLst>
            <a:ext uri="{FF2B5EF4-FFF2-40B4-BE49-F238E27FC236}">
              <a16:creationId xmlns:a16="http://schemas.microsoft.com/office/drawing/2014/main" id="{E3865A9B-4592-4AC3-962D-7147424274A4}"/>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89" name="Text Box 18">
          <a:extLst>
            <a:ext uri="{FF2B5EF4-FFF2-40B4-BE49-F238E27FC236}">
              <a16:creationId xmlns:a16="http://schemas.microsoft.com/office/drawing/2014/main" id="{75FBE134-1E20-44B3-B90A-1A3ADC9D09D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90" name="Text Box 16">
          <a:extLst>
            <a:ext uri="{FF2B5EF4-FFF2-40B4-BE49-F238E27FC236}">
              <a16:creationId xmlns:a16="http://schemas.microsoft.com/office/drawing/2014/main" id="{7977C0CD-E02F-40CA-B0A7-A5143939662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91" name="Text Box 17">
          <a:extLst>
            <a:ext uri="{FF2B5EF4-FFF2-40B4-BE49-F238E27FC236}">
              <a16:creationId xmlns:a16="http://schemas.microsoft.com/office/drawing/2014/main" id="{E4746C12-94AE-4910-9AF1-1917D01FF604}"/>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92" name="Text Box 18">
          <a:extLst>
            <a:ext uri="{FF2B5EF4-FFF2-40B4-BE49-F238E27FC236}">
              <a16:creationId xmlns:a16="http://schemas.microsoft.com/office/drawing/2014/main" id="{FE9F88CE-028F-45F4-AE11-AD6E0AECF277}"/>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93" name="Text Box 19">
          <a:extLst>
            <a:ext uri="{FF2B5EF4-FFF2-40B4-BE49-F238E27FC236}">
              <a16:creationId xmlns:a16="http://schemas.microsoft.com/office/drawing/2014/main" id="{FC91F483-0A9B-4512-98F0-E33E9854D89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94" name="Text Box 16">
          <a:extLst>
            <a:ext uri="{FF2B5EF4-FFF2-40B4-BE49-F238E27FC236}">
              <a16:creationId xmlns:a16="http://schemas.microsoft.com/office/drawing/2014/main" id="{E6CD86CF-278A-4464-B33A-E12AEE6A56B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95" name="Text Box 17">
          <a:extLst>
            <a:ext uri="{FF2B5EF4-FFF2-40B4-BE49-F238E27FC236}">
              <a16:creationId xmlns:a16="http://schemas.microsoft.com/office/drawing/2014/main" id="{9D78BE41-E7B2-4A3B-94FE-562D33A3AE5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96" name="Text Box 18">
          <a:extLst>
            <a:ext uri="{FF2B5EF4-FFF2-40B4-BE49-F238E27FC236}">
              <a16:creationId xmlns:a16="http://schemas.microsoft.com/office/drawing/2014/main" id="{87A3A99D-81F0-471F-B86D-2190D6ED8F2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97" name="Text Box 19">
          <a:extLst>
            <a:ext uri="{FF2B5EF4-FFF2-40B4-BE49-F238E27FC236}">
              <a16:creationId xmlns:a16="http://schemas.microsoft.com/office/drawing/2014/main" id="{11B333B5-62CD-4E16-BDF0-EB958BB70E8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98" name="Text Box 16">
          <a:extLst>
            <a:ext uri="{FF2B5EF4-FFF2-40B4-BE49-F238E27FC236}">
              <a16:creationId xmlns:a16="http://schemas.microsoft.com/office/drawing/2014/main" id="{067D55A0-99E0-4C7D-91C4-10FF650EEF7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99" name="Text Box 17">
          <a:extLst>
            <a:ext uri="{FF2B5EF4-FFF2-40B4-BE49-F238E27FC236}">
              <a16:creationId xmlns:a16="http://schemas.microsoft.com/office/drawing/2014/main" id="{1C8EF16F-06A4-4F8E-95B5-E0F99D50682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2000" name="Text Box 18">
          <a:extLst>
            <a:ext uri="{FF2B5EF4-FFF2-40B4-BE49-F238E27FC236}">
              <a16:creationId xmlns:a16="http://schemas.microsoft.com/office/drawing/2014/main" id="{BDF4FC23-2802-4BD4-9A7C-6340CD14EED1}"/>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2001" name="Text Box 19">
          <a:extLst>
            <a:ext uri="{FF2B5EF4-FFF2-40B4-BE49-F238E27FC236}">
              <a16:creationId xmlns:a16="http://schemas.microsoft.com/office/drawing/2014/main" id="{9677DAAF-822C-4967-BD77-621FF40C056F}"/>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61691"/>
    <xdr:sp macro="" textlink="">
      <xdr:nvSpPr>
        <xdr:cNvPr id="2002" name="Text Box 15">
          <a:extLst>
            <a:ext uri="{FF2B5EF4-FFF2-40B4-BE49-F238E27FC236}">
              <a16:creationId xmlns:a16="http://schemas.microsoft.com/office/drawing/2014/main" id="{5DE0DE75-008D-4381-AD51-7306E1A007BB}"/>
            </a:ext>
          </a:extLst>
        </xdr:cNvPr>
        <xdr:cNvSpPr txBox="1">
          <a:spLocks noChangeArrowheads="1"/>
        </xdr:cNvSpPr>
      </xdr:nvSpPr>
      <xdr:spPr bwMode="auto">
        <a:xfrm>
          <a:off x="3710214" y="7066189"/>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2003" name="Text Box 16">
          <a:extLst>
            <a:ext uri="{FF2B5EF4-FFF2-40B4-BE49-F238E27FC236}">
              <a16:creationId xmlns:a16="http://schemas.microsoft.com/office/drawing/2014/main" id="{7CEF36F7-E808-4402-8F9B-AB118A36321A}"/>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2004" name="Text Box 17">
          <a:extLst>
            <a:ext uri="{FF2B5EF4-FFF2-40B4-BE49-F238E27FC236}">
              <a16:creationId xmlns:a16="http://schemas.microsoft.com/office/drawing/2014/main" id="{E8F39DCA-754F-41B9-9B63-0002A33D239C}"/>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2005" name="Text Box 18">
          <a:extLst>
            <a:ext uri="{FF2B5EF4-FFF2-40B4-BE49-F238E27FC236}">
              <a16:creationId xmlns:a16="http://schemas.microsoft.com/office/drawing/2014/main" id="{1630D565-D79B-411F-A941-63B4E2680A37}"/>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2006" name="Text Box 19">
          <a:extLst>
            <a:ext uri="{FF2B5EF4-FFF2-40B4-BE49-F238E27FC236}">
              <a16:creationId xmlns:a16="http://schemas.microsoft.com/office/drawing/2014/main" id="{3894C0BE-D616-466E-B049-D718F2E08A94}"/>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2007" name="Text Box 15">
          <a:extLst>
            <a:ext uri="{FF2B5EF4-FFF2-40B4-BE49-F238E27FC236}">
              <a16:creationId xmlns:a16="http://schemas.microsoft.com/office/drawing/2014/main" id="{74A3770A-CEC5-4C7D-8FC5-C23E4CE5B73C}"/>
            </a:ext>
          </a:extLst>
        </xdr:cNvPr>
        <xdr:cNvSpPr txBox="1">
          <a:spLocks noChangeArrowheads="1"/>
        </xdr:cNvSpPr>
      </xdr:nvSpPr>
      <xdr:spPr bwMode="auto">
        <a:xfrm>
          <a:off x="6555468"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2008" name="Text Box 16">
          <a:extLst>
            <a:ext uri="{FF2B5EF4-FFF2-40B4-BE49-F238E27FC236}">
              <a16:creationId xmlns:a16="http://schemas.microsoft.com/office/drawing/2014/main" id="{C7C22862-7FF9-47EE-8943-B0944D077791}"/>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2009" name="Text Box 17">
          <a:extLst>
            <a:ext uri="{FF2B5EF4-FFF2-40B4-BE49-F238E27FC236}">
              <a16:creationId xmlns:a16="http://schemas.microsoft.com/office/drawing/2014/main" id="{4680BAC4-4424-423D-BC2C-D6631D5FDD52}"/>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2010" name="Text Box 18">
          <a:extLst>
            <a:ext uri="{FF2B5EF4-FFF2-40B4-BE49-F238E27FC236}">
              <a16:creationId xmlns:a16="http://schemas.microsoft.com/office/drawing/2014/main" id="{641C5FCF-7676-471B-AB82-3FE7DE20A84E}"/>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2011" name="Text Box 19">
          <a:extLst>
            <a:ext uri="{FF2B5EF4-FFF2-40B4-BE49-F238E27FC236}">
              <a16:creationId xmlns:a16="http://schemas.microsoft.com/office/drawing/2014/main" id="{4E263BB1-7808-45CF-9FE6-6A3FBDDCD399}"/>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2012" name="Text Box 15">
          <a:extLst>
            <a:ext uri="{FF2B5EF4-FFF2-40B4-BE49-F238E27FC236}">
              <a16:creationId xmlns:a16="http://schemas.microsoft.com/office/drawing/2014/main" id="{42904C1D-8515-4254-8005-B69A77798AD7}"/>
            </a:ext>
          </a:extLst>
        </xdr:cNvPr>
        <xdr:cNvSpPr txBox="1">
          <a:spLocks noChangeArrowheads="1"/>
        </xdr:cNvSpPr>
      </xdr:nvSpPr>
      <xdr:spPr bwMode="auto">
        <a:xfrm>
          <a:off x="15475857"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2013" name="Text Box 15">
          <a:extLst>
            <a:ext uri="{FF2B5EF4-FFF2-40B4-BE49-F238E27FC236}">
              <a16:creationId xmlns:a16="http://schemas.microsoft.com/office/drawing/2014/main" id="{3E80D04A-5B6F-4A7A-8F84-D1803C296D3C}"/>
            </a:ext>
          </a:extLst>
        </xdr:cNvPr>
        <xdr:cNvSpPr txBox="1">
          <a:spLocks noChangeArrowheads="1"/>
        </xdr:cNvSpPr>
      </xdr:nvSpPr>
      <xdr:spPr bwMode="auto">
        <a:xfrm>
          <a:off x="3710214" y="687841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2014" name="Text Box 16">
          <a:extLst>
            <a:ext uri="{FF2B5EF4-FFF2-40B4-BE49-F238E27FC236}">
              <a16:creationId xmlns:a16="http://schemas.microsoft.com/office/drawing/2014/main" id="{88F5CC5D-0183-4499-BAFC-5D4365B2D958}"/>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2015" name="Text Box 17">
          <a:extLst>
            <a:ext uri="{FF2B5EF4-FFF2-40B4-BE49-F238E27FC236}">
              <a16:creationId xmlns:a16="http://schemas.microsoft.com/office/drawing/2014/main" id="{B4FD854B-8033-4E4B-9DA2-B11F5393D010}"/>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2016" name="Text Box 18">
          <a:extLst>
            <a:ext uri="{FF2B5EF4-FFF2-40B4-BE49-F238E27FC236}">
              <a16:creationId xmlns:a16="http://schemas.microsoft.com/office/drawing/2014/main" id="{D588D3E1-B6A9-4A9A-8020-E0D3E0D9D7AE}"/>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2017" name="Text Box 19">
          <a:extLst>
            <a:ext uri="{FF2B5EF4-FFF2-40B4-BE49-F238E27FC236}">
              <a16:creationId xmlns:a16="http://schemas.microsoft.com/office/drawing/2014/main" id="{B9D2CE59-7906-4038-97E2-B78A2C0A1A7A}"/>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2018" name="Text Box 15">
          <a:extLst>
            <a:ext uri="{FF2B5EF4-FFF2-40B4-BE49-F238E27FC236}">
              <a16:creationId xmlns:a16="http://schemas.microsoft.com/office/drawing/2014/main" id="{E63C86F6-20D9-4FE8-A68A-B1FCFE2EAF03}"/>
            </a:ext>
          </a:extLst>
        </xdr:cNvPr>
        <xdr:cNvSpPr txBox="1">
          <a:spLocks noChangeArrowheads="1"/>
        </xdr:cNvSpPr>
      </xdr:nvSpPr>
      <xdr:spPr bwMode="auto">
        <a:xfrm>
          <a:off x="3710214"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2019" name="Text Box 15">
          <a:extLst>
            <a:ext uri="{FF2B5EF4-FFF2-40B4-BE49-F238E27FC236}">
              <a16:creationId xmlns:a16="http://schemas.microsoft.com/office/drawing/2014/main" id="{048CF4B0-82E3-4F28-A30C-AEE0AA0A696F}"/>
            </a:ext>
          </a:extLst>
        </xdr:cNvPr>
        <xdr:cNvSpPr txBox="1">
          <a:spLocks noChangeArrowheads="1"/>
        </xdr:cNvSpPr>
      </xdr:nvSpPr>
      <xdr:spPr bwMode="auto">
        <a:xfrm>
          <a:off x="3710214" y="70661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71</xdr:row>
      <xdr:rowOff>504825</xdr:rowOff>
    </xdr:from>
    <xdr:ext cx="95250" cy="442269"/>
    <xdr:sp macro="" textlink="">
      <xdr:nvSpPr>
        <xdr:cNvPr id="2020" name="Text Box 15">
          <a:extLst>
            <a:ext uri="{FF2B5EF4-FFF2-40B4-BE49-F238E27FC236}">
              <a16:creationId xmlns:a16="http://schemas.microsoft.com/office/drawing/2014/main" id="{7C9BE3EC-D189-427D-9089-12F9D89A4EAC}"/>
            </a:ext>
          </a:extLst>
        </xdr:cNvPr>
        <xdr:cNvSpPr txBox="1">
          <a:spLocks noChangeArrowheads="1"/>
        </xdr:cNvSpPr>
      </xdr:nvSpPr>
      <xdr:spPr bwMode="auto">
        <a:xfrm>
          <a:off x="6555468" y="68784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2021" name="Text Box 16">
          <a:extLst>
            <a:ext uri="{FF2B5EF4-FFF2-40B4-BE49-F238E27FC236}">
              <a16:creationId xmlns:a16="http://schemas.microsoft.com/office/drawing/2014/main" id="{47C302B6-DEBB-4D3F-AFA9-97F49C8BFB81}"/>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2022" name="Text Box 17">
          <a:extLst>
            <a:ext uri="{FF2B5EF4-FFF2-40B4-BE49-F238E27FC236}">
              <a16:creationId xmlns:a16="http://schemas.microsoft.com/office/drawing/2014/main" id="{BB8F0195-D65A-4C18-9FD9-447833033DB2}"/>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2023" name="Text Box 18">
          <a:extLst>
            <a:ext uri="{FF2B5EF4-FFF2-40B4-BE49-F238E27FC236}">
              <a16:creationId xmlns:a16="http://schemas.microsoft.com/office/drawing/2014/main" id="{B09E62AD-A188-4556-929D-C8CE26044253}"/>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2024" name="Text Box 15">
          <a:extLst>
            <a:ext uri="{FF2B5EF4-FFF2-40B4-BE49-F238E27FC236}">
              <a16:creationId xmlns:a16="http://schemas.microsoft.com/office/drawing/2014/main" id="{B9C41AF6-77C9-4C52-9573-032A92CE240C}"/>
            </a:ext>
          </a:extLst>
        </xdr:cNvPr>
        <xdr:cNvSpPr txBox="1">
          <a:spLocks noChangeArrowheads="1"/>
        </xdr:cNvSpPr>
      </xdr:nvSpPr>
      <xdr:spPr bwMode="auto">
        <a:xfrm>
          <a:off x="6555468"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2025" name="Text Box 16">
          <a:extLst>
            <a:ext uri="{FF2B5EF4-FFF2-40B4-BE49-F238E27FC236}">
              <a16:creationId xmlns:a16="http://schemas.microsoft.com/office/drawing/2014/main" id="{D368BB19-5C8D-4F0A-B0CD-C4D3908DD57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2026" name="Text Box 17">
          <a:extLst>
            <a:ext uri="{FF2B5EF4-FFF2-40B4-BE49-F238E27FC236}">
              <a16:creationId xmlns:a16="http://schemas.microsoft.com/office/drawing/2014/main" id="{758C3A2A-6A22-4F81-8FB4-6A767429DE49}"/>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2027" name="Text Box 18">
          <a:extLst>
            <a:ext uri="{FF2B5EF4-FFF2-40B4-BE49-F238E27FC236}">
              <a16:creationId xmlns:a16="http://schemas.microsoft.com/office/drawing/2014/main" id="{F7195DF1-215F-45C8-B853-FFF4189CDE0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2028" name="Text Box 19">
          <a:extLst>
            <a:ext uri="{FF2B5EF4-FFF2-40B4-BE49-F238E27FC236}">
              <a16:creationId xmlns:a16="http://schemas.microsoft.com/office/drawing/2014/main" id="{8B7CFE95-A3F3-4778-AA07-7C30AD00836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2029" name="Text Box 16">
          <a:extLst>
            <a:ext uri="{FF2B5EF4-FFF2-40B4-BE49-F238E27FC236}">
              <a16:creationId xmlns:a16="http://schemas.microsoft.com/office/drawing/2014/main" id="{12A832BF-5DAF-416C-B01F-FD9EF4229AA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2030" name="Text Box 17">
          <a:extLst>
            <a:ext uri="{FF2B5EF4-FFF2-40B4-BE49-F238E27FC236}">
              <a16:creationId xmlns:a16="http://schemas.microsoft.com/office/drawing/2014/main" id="{FAED005C-C690-4431-9EEA-B1EE44C7E4F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2031" name="Text Box 18">
          <a:extLst>
            <a:ext uri="{FF2B5EF4-FFF2-40B4-BE49-F238E27FC236}">
              <a16:creationId xmlns:a16="http://schemas.microsoft.com/office/drawing/2014/main" id="{F2FE8110-70C5-4403-9FB0-2716178506A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2032" name="Text Box 19">
          <a:extLst>
            <a:ext uri="{FF2B5EF4-FFF2-40B4-BE49-F238E27FC236}">
              <a16:creationId xmlns:a16="http://schemas.microsoft.com/office/drawing/2014/main" id="{58017549-91D3-4917-90E1-01016967F2F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2033" name="Text Box 16">
          <a:extLst>
            <a:ext uri="{FF2B5EF4-FFF2-40B4-BE49-F238E27FC236}">
              <a16:creationId xmlns:a16="http://schemas.microsoft.com/office/drawing/2014/main" id="{E0FEEC05-1BEA-4FDE-A541-E311257E4576}"/>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2034" name="Text Box 17">
          <a:extLst>
            <a:ext uri="{FF2B5EF4-FFF2-40B4-BE49-F238E27FC236}">
              <a16:creationId xmlns:a16="http://schemas.microsoft.com/office/drawing/2014/main" id="{E3301446-58F9-4EF5-B6C2-F40316A6A71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2035" name="Text Box 18">
          <a:extLst>
            <a:ext uri="{FF2B5EF4-FFF2-40B4-BE49-F238E27FC236}">
              <a16:creationId xmlns:a16="http://schemas.microsoft.com/office/drawing/2014/main" id="{B4DC48CC-175C-49EC-B244-49612F4AEFA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2036" name="Text Box 19">
          <a:extLst>
            <a:ext uri="{FF2B5EF4-FFF2-40B4-BE49-F238E27FC236}">
              <a16:creationId xmlns:a16="http://schemas.microsoft.com/office/drawing/2014/main" id="{9E497805-417D-4E3F-B531-9C7D61AFE987}"/>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2037" name="Text Box 16">
          <a:extLst>
            <a:ext uri="{FF2B5EF4-FFF2-40B4-BE49-F238E27FC236}">
              <a16:creationId xmlns:a16="http://schemas.microsoft.com/office/drawing/2014/main" id="{A5ABDF4C-EF42-4127-B4E7-601A8B3498C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2038" name="Text Box 17">
          <a:extLst>
            <a:ext uri="{FF2B5EF4-FFF2-40B4-BE49-F238E27FC236}">
              <a16:creationId xmlns:a16="http://schemas.microsoft.com/office/drawing/2014/main" id="{1DD5F80E-38C5-4D87-B522-5FAF710F26AA}"/>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2039" name="Text Box 18">
          <a:extLst>
            <a:ext uri="{FF2B5EF4-FFF2-40B4-BE49-F238E27FC236}">
              <a16:creationId xmlns:a16="http://schemas.microsoft.com/office/drawing/2014/main" id="{3F233B32-3530-4EF4-BA0F-3E0837E09D1C}"/>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2040" name="Text Box 19">
          <a:extLst>
            <a:ext uri="{FF2B5EF4-FFF2-40B4-BE49-F238E27FC236}">
              <a16:creationId xmlns:a16="http://schemas.microsoft.com/office/drawing/2014/main" id="{EB33487D-4B76-4A33-A448-A72BF302798D}"/>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2041" name="Text Box 16">
          <a:extLst>
            <a:ext uri="{FF2B5EF4-FFF2-40B4-BE49-F238E27FC236}">
              <a16:creationId xmlns:a16="http://schemas.microsoft.com/office/drawing/2014/main" id="{BAF3A338-6A31-48D8-8F3F-8B2709DB913E}"/>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2042" name="Text Box 17">
          <a:extLst>
            <a:ext uri="{FF2B5EF4-FFF2-40B4-BE49-F238E27FC236}">
              <a16:creationId xmlns:a16="http://schemas.microsoft.com/office/drawing/2014/main" id="{EE5CC6E0-9615-4D73-8CC6-8BCE216AF190}"/>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2043" name="Text Box 18">
          <a:extLst>
            <a:ext uri="{FF2B5EF4-FFF2-40B4-BE49-F238E27FC236}">
              <a16:creationId xmlns:a16="http://schemas.microsoft.com/office/drawing/2014/main" id="{358E535E-27F5-418F-A4B0-3CB61B7FBB06}"/>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2044" name="Text Box 19">
          <a:extLst>
            <a:ext uri="{FF2B5EF4-FFF2-40B4-BE49-F238E27FC236}">
              <a16:creationId xmlns:a16="http://schemas.microsoft.com/office/drawing/2014/main" id="{48DE74DF-054C-4376-BC38-E02A1B1BF522}"/>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2045" name="Text Box 16">
          <a:extLst>
            <a:ext uri="{FF2B5EF4-FFF2-40B4-BE49-F238E27FC236}">
              <a16:creationId xmlns:a16="http://schemas.microsoft.com/office/drawing/2014/main" id="{73E7206C-C282-4951-9757-F0A68194299E}"/>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2046" name="Text Box 17">
          <a:extLst>
            <a:ext uri="{FF2B5EF4-FFF2-40B4-BE49-F238E27FC236}">
              <a16:creationId xmlns:a16="http://schemas.microsoft.com/office/drawing/2014/main" id="{0053A3BE-388D-44B1-9874-EBB542BCF2C9}"/>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2047" name="Text Box 18">
          <a:extLst>
            <a:ext uri="{FF2B5EF4-FFF2-40B4-BE49-F238E27FC236}">
              <a16:creationId xmlns:a16="http://schemas.microsoft.com/office/drawing/2014/main" id="{56154AA5-5704-4714-B9CC-A3E6D0E0E422}"/>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2048" name="Text Box 19">
          <a:extLst>
            <a:ext uri="{FF2B5EF4-FFF2-40B4-BE49-F238E27FC236}">
              <a16:creationId xmlns:a16="http://schemas.microsoft.com/office/drawing/2014/main" id="{ABB3F15F-94D1-4A78-9B23-72782DE54A3C}"/>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2049" name="Text Box 16">
          <a:extLst>
            <a:ext uri="{FF2B5EF4-FFF2-40B4-BE49-F238E27FC236}">
              <a16:creationId xmlns:a16="http://schemas.microsoft.com/office/drawing/2014/main" id="{3600B5BD-6DA7-4F30-BA43-57A89EE7C3A6}"/>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2050" name="Text Box 17">
          <a:extLst>
            <a:ext uri="{FF2B5EF4-FFF2-40B4-BE49-F238E27FC236}">
              <a16:creationId xmlns:a16="http://schemas.microsoft.com/office/drawing/2014/main" id="{CFE04954-5BC8-4092-A4ED-7361D64F8BA5}"/>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2051" name="Text Box 18">
          <a:extLst>
            <a:ext uri="{FF2B5EF4-FFF2-40B4-BE49-F238E27FC236}">
              <a16:creationId xmlns:a16="http://schemas.microsoft.com/office/drawing/2014/main" id="{5E5C98FE-D92B-48F4-BA83-ECE175792F8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2052" name="Text Box 16">
          <a:extLst>
            <a:ext uri="{FF2B5EF4-FFF2-40B4-BE49-F238E27FC236}">
              <a16:creationId xmlns:a16="http://schemas.microsoft.com/office/drawing/2014/main" id="{82933A50-2EF4-420C-A088-8FA95962E68D}"/>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2053" name="Text Box 17">
          <a:extLst>
            <a:ext uri="{FF2B5EF4-FFF2-40B4-BE49-F238E27FC236}">
              <a16:creationId xmlns:a16="http://schemas.microsoft.com/office/drawing/2014/main" id="{5E649CC8-6E43-40BF-BC2A-166CF0EDDAB1}"/>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2054" name="Text Box 18">
          <a:extLst>
            <a:ext uri="{FF2B5EF4-FFF2-40B4-BE49-F238E27FC236}">
              <a16:creationId xmlns:a16="http://schemas.microsoft.com/office/drawing/2014/main" id="{E57C8952-31CB-4A25-8ECB-1B2D1EAC9226}"/>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2055" name="Text Box 19">
          <a:extLst>
            <a:ext uri="{FF2B5EF4-FFF2-40B4-BE49-F238E27FC236}">
              <a16:creationId xmlns:a16="http://schemas.microsoft.com/office/drawing/2014/main" id="{1947C24C-ACDD-49B9-9B0B-8C38ED4EE69B}"/>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2056" name="Text Box 16">
          <a:extLst>
            <a:ext uri="{FF2B5EF4-FFF2-40B4-BE49-F238E27FC236}">
              <a16:creationId xmlns:a16="http://schemas.microsoft.com/office/drawing/2014/main" id="{999D1147-5E62-43DF-BD03-F1F76B537B3E}"/>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2057" name="Text Box 17">
          <a:extLst>
            <a:ext uri="{FF2B5EF4-FFF2-40B4-BE49-F238E27FC236}">
              <a16:creationId xmlns:a16="http://schemas.microsoft.com/office/drawing/2014/main" id="{F810D755-837B-44AF-B2CE-0D5E906E4888}"/>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2058" name="Text Box 18">
          <a:extLst>
            <a:ext uri="{FF2B5EF4-FFF2-40B4-BE49-F238E27FC236}">
              <a16:creationId xmlns:a16="http://schemas.microsoft.com/office/drawing/2014/main" id="{5F6C527D-A29D-4871-B6A1-55B557D7FB6A}"/>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2059" name="Text Box 19">
          <a:extLst>
            <a:ext uri="{FF2B5EF4-FFF2-40B4-BE49-F238E27FC236}">
              <a16:creationId xmlns:a16="http://schemas.microsoft.com/office/drawing/2014/main" id="{990B10BD-0A27-414D-ADA0-2F2014364A25}"/>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2060" name="Text Box 16">
          <a:extLst>
            <a:ext uri="{FF2B5EF4-FFF2-40B4-BE49-F238E27FC236}">
              <a16:creationId xmlns:a16="http://schemas.microsoft.com/office/drawing/2014/main" id="{02019371-BEB0-4D47-A6C3-610F3CB84681}"/>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2061" name="Text Box 17">
          <a:extLst>
            <a:ext uri="{FF2B5EF4-FFF2-40B4-BE49-F238E27FC236}">
              <a16:creationId xmlns:a16="http://schemas.microsoft.com/office/drawing/2014/main" id="{3F66256C-05EC-4F72-937E-F9D630A4D819}"/>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2062" name="Text Box 18">
          <a:extLst>
            <a:ext uri="{FF2B5EF4-FFF2-40B4-BE49-F238E27FC236}">
              <a16:creationId xmlns:a16="http://schemas.microsoft.com/office/drawing/2014/main" id="{F09D3A19-FB8F-4677-AEE9-2D06B438B0C8}"/>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2063" name="Text Box 19">
          <a:extLst>
            <a:ext uri="{FF2B5EF4-FFF2-40B4-BE49-F238E27FC236}">
              <a16:creationId xmlns:a16="http://schemas.microsoft.com/office/drawing/2014/main" id="{0E9F84A0-F9E5-4313-878F-3C8757AE429A}"/>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2064" name="Text Box 16">
          <a:extLst>
            <a:ext uri="{FF2B5EF4-FFF2-40B4-BE49-F238E27FC236}">
              <a16:creationId xmlns:a16="http://schemas.microsoft.com/office/drawing/2014/main" id="{1C1601B3-3F26-42E7-A4F0-3A4C5650F63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2065" name="Text Box 17">
          <a:extLst>
            <a:ext uri="{FF2B5EF4-FFF2-40B4-BE49-F238E27FC236}">
              <a16:creationId xmlns:a16="http://schemas.microsoft.com/office/drawing/2014/main" id="{EF3D256B-4169-471E-B06F-88CF4E0460D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2066" name="Text Box 18">
          <a:extLst>
            <a:ext uri="{FF2B5EF4-FFF2-40B4-BE49-F238E27FC236}">
              <a16:creationId xmlns:a16="http://schemas.microsoft.com/office/drawing/2014/main" id="{C76707ED-629F-44E5-9313-96A2FC6A7F2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2067" name="Text Box 19">
          <a:extLst>
            <a:ext uri="{FF2B5EF4-FFF2-40B4-BE49-F238E27FC236}">
              <a16:creationId xmlns:a16="http://schemas.microsoft.com/office/drawing/2014/main" id="{E2C1DC00-3751-4388-A87B-59DAD906D01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8" name="Text Box 16">
          <a:extLst>
            <a:ext uri="{FF2B5EF4-FFF2-40B4-BE49-F238E27FC236}">
              <a16:creationId xmlns:a16="http://schemas.microsoft.com/office/drawing/2014/main" id="{B9D0C28C-1EAA-4D6A-8156-55C4C5F5BD5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9" name="Text Box 17">
          <a:extLst>
            <a:ext uri="{FF2B5EF4-FFF2-40B4-BE49-F238E27FC236}">
              <a16:creationId xmlns:a16="http://schemas.microsoft.com/office/drawing/2014/main" id="{587B711C-439B-4500-835F-86C219F981B7}"/>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0" name="Text Box 18">
          <a:extLst>
            <a:ext uri="{FF2B5EF4-FFF2-40B4-BE49-F238E27FC236}">
              <a16:creationId xmlns:a16="http://schemas.microsoft.com/office/drawing/2014/main" id="{294BB2BF-4E9B-49CC-AD8C-DBC823EE6AD3}"/>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1" name="Text Box 19">
          <a:extLst>
            <a:ext uri="{FF2B5EF4-FFF2-40B4-BE49-F238E27FC236}">
              <a16:creationId xmlns:a16="http://schemas.microsoft.com/office/drawing/2014/main" id="{2D6ADB9A-2FD9-4C2E-B5BA-0708C9FEB26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444014"/>
    <xdr:sp macro="" textlink="">
      <xdr:nvSpPr>
        <xdr:cNvPr id="2072" name="Text Box 15">
          <a:extLst>
            <a:ext uri="{FF2B5EF4-FFF2-40B4-BE49-F238E27FC236}">
              <a16:creationId xmlns:a16="http://schemas.microsoft.com/office/drawing/2014/main" id="{CD08218A-4CCE-4E51-B67B-81CD0BEACBD2}"/>
            </a:ext>
          </a:extLst>
        </xdr:cNvPr>
        <xdr:cNvSpPr txBox="1">
          <a:spLocks noChangeArrowheads="1"/>
        </xdr:cNvSpPr>
      </xdr:nvSpPr>
      <xdr:spPr bwMode="auto">
        <a:xfrm>
          <a:off x="4664364" y="377738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2073" name="Text Box 16">
          <a:extLst>
            <a:ext uri="{FF2B5EF4-FFF2-40B4-BE49-F238E27FC236}">
              <a16:creationId xmlns:a16="http://schemas.microsoft.com/office/drawing/2014/main" id="{C00A8BC3-8753-4425-9667-4138A937C1FB}"/>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2074" name="Text Box 17">
          <a:extLst>
            <a:ext uri="{FF2B5EF4-FFF2-40B4-BE49-F238E27FC236}">
              <a16:creationId xmlns:a16="http://schemas.microsoft.com/office/drawing/2014/main" id="{673CCB3B-D699-4B1D-8981-2A99779B5552}"/>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2075" name="Text Box 18">
          <a:extLst>
            <a:ext uri="{FF2B5EF4-FFF2-40B4-BE49-F238E27FC236}">
              <a16:creationId xmlns:a16="http://schemas.microsoft.com/office/drawing/2014/main" id="{33DD79ED-3B4E-4B53-A358-FDD2018823F0}"/>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171450"/>
    <xdr:sp macro="" textlink="">
      <xdr:nvSpPr>
        <xdr:cNvPr id="2076" name="Text Box 19">
          <a:extLst>
            <a:ext uri="{FF2B5EF4-FFF2-40B4-BE49-F238E27FC236}">
              <a16:creationId xmlns:a16="http://schemas.microsoft.com/office/drawing/2014/main" id="{C91BE8E2-B7C2-4086-9168-E25C09A2295F}"/>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2077" name="Text Box 16">
          <a:extLst>
            <a:ext uri="{FF2B5EF4-FFF2-40B4-BE49-F238E27FC236}">
              <a16:creationId xmlns:a16="http://schemas.microsoft.com/office/drawing/2014/main" id="{7D7E4E74-1B42-400C-AA08-FAF3D193E567}"/>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171450"/>
    <xdr:sp macro="" textlink="">
      <xdr:nvSpPr>
        <xdr:cNvPr id="2078" name="Text Box 17">
          <a:extLst>
            <a:ext uri="{FF2B5EF4-FFF2-40B4-BE49-F238E27FC236}">
              <a16:creationId xmlns:a16="http://schemas.microsoft.com/office/drawing/2014/main" id="{C46C33DD-9509-4342-98F1-20B3E0F7990E}"/>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9</xdr:row>
      <xdr:rowOff>0</xdr:rowOff>
    </xdr:from>
    <xdr:ext cx="95250" cy="171450"/>
    <xdr:sp macro="" textlink="">
      <xdr:nvSpPr>
        <xdr:cNvPr id="2079" name="Text Box 18">
          <a:extLst>
            <a:ext uri="{FF2B5EF4-FFF2-40B4-BE49-F238E27FC236}">
              <a16:creationId xmlns:a16="http://schemas.microsoft.com/office/drawing/2014/main" id="{EF2DB186-9C5B-4975-96B4-F2F50B1414A4}"/>
            </a:ext>
          </a:extLst>
        </xdr:cNvPr>
        <xdr:cNvSpPr txBox="1">
          <a:spLocks noChangeArrowheads="1"/>
        </xdr:cNvSpPr>
      </xdr:nvSpPr>
      <xdr:spPr bwMode="auto">
        <a:xfrm>
          <a:off x="12485398" y="416069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2080" name="Text Box 16">
          <a:extLst>
            <a:ext uri="{FF2B5EF4-FFF2-40B4-BE49-F238E27FC236}">
              <a16:creationId xmlns:a16="http://schemas.microsoft.com/office/drawing/2014/main" id="{6C64C876-6E8D-4D50-8687-AFEEEC827691}"/>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2081" name="Text Box 17">
          <a:extLst>
            <a:ext uri="{FF2B5EF4-FFF2-40B4-BE49-F238E27FC236}">
              <a16:creationId xmlns:a16="http://schemas.microsoft.com/office/drawing/2014/main" id="{8AE9877E-EA08-4490-BCBB-9E151FC015B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2082" name="Text Box 18">
          <a:extLst>
            <a:ext uri="{FF2B5EF4-FFF2-40B4-BE49-F238E27FC236}">
              <a16:creationId xmlns:a16="http://schemas.microsoft.com/office/drawing/2014/main" id="{3CEAD47E-DDB4-4E15-954B-5D5654FC8429}"/>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2083" name="Text Box 19">
          <a:extLst>
            <a:ext uri="{FF2B5EF4-FFF2-40B4-BE49-F238E27FC236}">
              <a16:creationId xmlns:a16="http://schemas.microsoft.com/office/drawing/2014/main" id="{EF20188D-7B08-46F7-8CEE-0EB1F0C04F9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9</xdr:row>
      <xdr:rowOff>0</xdr:rowOff>
    </xdr:from>
    <xdr:ext cx="95250" cy="171450"/>
    <xdr:sp macro="" textlink="">
      <xdr:nvSpPr>
        <xdr:cNvPr id="2084" name="Text Box 16">
          <a:extLst>
            <a:ext uri="{FF2B5EF4-FFF2-40B4-BE49-F238E27FC236}">
              <a16:creationId xmlns:a16="http://schemas.microsoft.com/office/drawing/2014/main" id="{6B3AB85E-A6A5-48C0-9BE1-894CF5E4C2A2}"/>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456743"/>
    <xdr:sp macro="" textlink="">
      <xdr:nvSpPr>
        <xdr:cNvPr id="2145" name="Text Box 15">
          <a:extLst>
            <a:ext uri="{FF2B5EF4-FFF2-40B4-BE49-F238E27FC236}">
              <a16:creationId xmlns:a16="http://schemas.microsoft.com/office/drawing/2014/main" id="{D70D1AF7-E4AC-48F5-9476-210A397751D8}"/>
            </a:ext>
          </a:extLst>
        </xdr:cNvPr>
        <xdr:cNvSpPr txBox="1">
          <a:spLocks noChangeArrowheads="1"/>
        </xdr:cNvSpPr>
      </xdr:nvSpPr>
      <xdr:spPr bwMode="auto">
        <a:xfrm>
          <a:off x="4664364" y="4516293"/>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442269"/>
    <xdr:sp macro="" textlink="">
      <xdr:nvSpPr>
        <xdr:cNvPr id="2146" name="Text Box 15">
          <a:extLst>
            <a:ext uri="{FF2B5EF4-FFF2-40B4-BE49-F238E27FC236}">
              <a16:creationId xmlns:a16="http://schemas.microsoft.com/office/drawing/2014/main" id="{9A0B35F6-EED3-4E90-9539-8D9576423666}"/>
            </a:ext>
          </a:extLst>
        </xdr:cNvPr>
        <xdr:cNvSpPr txBox="1">
          <a:spLocks noChangeArrowheads="1"/>
        </xdr:cNvSpPr>
      </xdr:nvSpPr>
      <xdr:spPr bwMode="auto">
        <a:xfrm>
          <a:off x="12540961"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442269"/>
    <xdr:sp macro="" textlink="">
      <xdr:nvSpPr>
        <xdr:cNvPr id="2147" name="Text Box 15">
          <a:extLst>
            <a:ext uri="{FF2B5EF4-FFF2-40B4-BE49-F238E27FC236}">
              <a16:creationId xmlns:a16="http://schemas.microsoft.com/office/drawing/2014/main" id="{5234E349-CEAE-472C-8C54-B0BBFAE13C7B}"/>
            </a:ext>
          </a:extLst>
        </xdr:cNvPr>
        <xdr:cNvSpPr txBox="1">
          <a:spLocks noChangeArrowheads="1"/>
        </xdr:cNvSpPr>
      </xdr:nvSpPr>
      <xdr:spPr bwMode="auto">
        <a:xfrm>
          <a:off x="21832455"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213632"/>
    <xdr:sp macro="" textlink="">
      <xdr:nvSpPr>
        <xdr:cNvPr id="2148" name="Text Box 15">
          <a:extLst>
            <a:ext uri="{FF2B5EF4-FFF2-40B4-BE49-F238E27FC236}">
              <a16:creationId xmlns:a16="http://schemas.microsoft.com/office/drawing/2014/main" id="{32CD0566-EBEE-476A-8B8A-FE2383F7850A}"/>
            </a:ext>
          </a:extLst>
        </xdr:cNvPr>
        <xdr:cNvSpPr txBox="1">
          <a:spLocks noChangeArrowheads="1"/>
        </xdr:cNvSpPr>
      </xdr:nvSpPr>
      <xdr:spPr bwMode="auto">
        <a:xfrm>
          <a:off x="4664364"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9</xdr:row>
      <xdr:rowOff>0</xdr:rowOff>
    </xdr:from>
    <xdr:ext cx="95250" cy="444331"/>
    <xdr:sp macro="" textlink="">
      <xdr:nvSpPr>
        <xdr:cNvPr id="2149" name="Text Box 15">
          <a:extLst>
            <a:ext uri="{FF2B5EF4-FFF2-40B4-BE49-F238E27FC236}">
              <a16:creationId xmlns:a16="http://schemas.microsoft.com/office/drawing/2014/main" id="{32A465F2-CD7B-40C4-A63B-358F035ED5A5}"/>
            </a:ext>
          </a:extLst>
        </xdr:cNvPr>
        <xdr:cNvSpPr txBox="1">
          <a:spLocks noChangeArrowheads="1"/>
        </xdr:cNvSpPr>
      </xdr:nvSpPr>
      <xdr:spPr bwMode="auto">
        <a:xfrm>
          <a:off x="4664364" y="45162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9</xdr:row>
      <xdr:rowOff>0</xdr:rowOff>
    </xdr:from>
    <xdr:ext cx="95250" cy="213632"/>
    <xdr:sp macro="" textlink="">
      <xdr:nvSpPr>
        <xdr:cNvPr id="2150" name="Text Box 15">
          <a:extLst>
            <a:ext uri="{FF2B5EF4-FFF2-40B4-BE49-F238E27FC236}">
              <a16:creationId xmlns:a16="http://schemas.microsoft.com/office/drawing/2014/main" id="{85512673-BE7A-4079-B230-14E99C8BAC32}"/>
            </a:ext>
          </a:extLst>
        </xdr:cNvPr>
        <xdr:cNvSpPr txBox="1">
          <a:spLocks noChangeArrowheads="1"/>
        </xdr:cNvSpPr>
      </xdr:nvSpPr>
      <xdr:spPr bwMode="auto">
        <a:xfrm>
          <a:off x="12540961"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51" name="Text Box 16">
          <a:extLst>
            <a:ext uri="{FF2B5EF4-FFF2-40B4-BE49-F238E27FC236}">
              <a16:creationId xmlns:a16="http://schemas.microsoft.com/office/drawing/2014/main" id="{A7B7D3B5-021C-4063-B183-7DE2859F84D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52" name="Text Box 17">
          <a:extLst>
            <a:ext uri="{FF2B5EF4-FFF2-40B4-BE49-F238E27FC236}">
              <a16:creationId xmlns:a16="http://schemas.microsoft.com/office/drawing/2014/main" id="{120E1928-BE60-4A03-A3C0-F496D49D4CED}"/>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53" name="Text Box 18">
          <a:extLst>
            <a:ext uri="{FF2B5EF4-FFF2-40B4-BE49-F238E27FC236}">
              <a16:creationId xmlns:a16="http://schemas.microsoft.com/office/drawing/2014/main" id="{2D188C69-8E58-4016-A0C7-15F18BD339B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54" name="Text Box 19">
          <a:extLst>
            <a:ext uri="{FF2B5EF4-FFF2-40B4-BE49-F238E27FC236}">
              <a16:creationId xmlns:a16="http://schemas.microsoft.com/office/drawing/2014/main" id="{E73478F2-A34F-4BB1-A1DA-84879500008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155" name="Text Box 16">
          <a:extLst>
            <a:ext uri="{FF2B5EF4-FFF2-40B4-BE49-F238E27FC236}">
              <a16:creationId xmlns:a16="http://schemas.microsoft.com/office/drawing/2014/main" id="{972F73DC-1AFF-47E9-87CE-FB831B480556}"/>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156" name="Text Box 17">
          <a:extLst>
            <a:ext uri="{FF2B5EF4-FFF2-40B4-BE49-F238E27FC236}">
              <a16:creationId xmlns:a16="http://schemas.microsoft.com/office/drawing/2014/main" id="{31B42599-5154-493F-A440-9E9EE28A54C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157" name="Text Box 18">
          <a:extLst>
            <a:ext uri="{FF2B5EF4-FFF2-40B4-BE49-F238E27FC236}">
              <a16:creationId xmlns:a16="http://schemas.microsoft.com/office/drawing/2014/main" id="{66AB6DF7-CFBD-4D14-914A-9444CE6E4BE8}"/>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158" name="Text Box 19">
          <a:extLst>
            <a:ext uri="{FF2B5EF4-FFF2-40B4-BE49-F238E27FC236}">
              <a16:creationId xmlns:a16="http://schemas.microsoft.com/office/drawing/2014/main" id="{44DE7925-C37E-4CC1-B779-38D73D15242F}"/>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2159" name="Text Box 16">
          <a:extLst>
            <a:ext uri="{FF2B5EF4-FFF2-40B4-BE49-F238E27FC236}">
              <a16:creationId xmlns:a16="http://schemas.microsoft.com/office/drawing/2014/main" id="{2306B0DA-213E-4E91-BD92-B22581EFD2E5}"/>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2160" name="Text Box 17">
          <a:extLst>
            <a:ext uri="{FF2B5EF4-FFF2-40B4-BE49-F238E27FC236}">
              <a16:creationId xmlns:a16="http://schemas.microsoft.com/office/drawing/2014/main" id="{90A99B20-3726-4AC5-8A50-6F86D158F99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2161" name="Text Box 18">
          <a:extLst>
            <a:ext uri="{FF2B5EF4-FFF2-40B4-BE49-F238E27FC236}">
              <a16:creationId xmlns:a16="http://schemas.microsoft.com/office/drawing/2014/main" id="{443DB5DA-FE74-4938-BC71-E993C884A85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2162" name="Text Box 19">
          <a:extLst>
            <a:ext uri="{FF2B5EF4-FFF2-40B4-BE49-F238E27FC236}">
              <a16:creationId xmlns:a16="http://schemas.microsoft.com/office/drawing/2014/main" id="{1CB80CBF-4EE9-4A01-BD9A-FB3D7D7882FC}"/>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2163" name="Text Box 15">
          <a:extLst>
            <a:ext uri="{FF2B5EF4-FFF2-40B4-BE49-F238E27FC236}">
              <a16:creationId xmlns:a16="http://schemas.microsoft.com/office/drawing/2014/main" id="{0EF2068E-C38E-4F30-8549-1FFD425E49A6}"/>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64" name="Text Box 16">
          <a:extLst>
            <a:ext uri="{FF2B5EF4-FFF2-40B4-BE49-F238E27FC236}">
              <a16:creationId xmlns:a16="http://schemas.microsoft.com/office/drawing/2014/main" id="{AC07D171-124A-48EE-8081-94EA8CF008C4}"/>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65" name="Text Box 17">
          <a:extLst>
            <a:ext uri="{FF2B5EF4-FFF2-40B4-BE49-F238E27FC236}">
              <a16:creationId xmlns:a16="http://schemas.microsoft.com/office/drawing/2014/main" id="{0F445AD0-DA20-47D9-81FE-DEB957FFABA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66" name="Text Box 18">
          <a:extLst>
            <a:ext uri="{FF2B5EF4-FFF2-40B4-BE49-F238E27FC236}">
              <a16:creationId xmlns:a16="http://schemas.microsoft.com/office/drawing/2014/main" id="{684C9C9E-11C3-4EF5-B8BB-2EDAA05D44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67" name="Text Box 19">
          <a:extLst>
            <a:ext uri="{FF2B5EF4-FFF2-40B4-BE49-F238E27FC236}">
              <a16:creationId xmlns:a16="http://schemas.microsoft.com/office/drawing/2014/main" id="{9DAAE30E-D09F-4C46-8370-210D3F362DB9}"/>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10</xdr:row>
      <xdr:rowOff>504825</xdr:rowOff>
    </xdr:from>
    <xdr:ext cx="95250" cy="442269"/>
    <xdr:sp macro="" textlink="">
      <xdr:nvSpPr>
        <xdr:cNvPr id="2168" name="Text Box 15">
          <a:extLst>
            <a:ext uri="{FF2B5EF4-FFF2-40B4-BE49-F238E27FC236}">
              <a16:creationId xmlns:a16="http://schemas.microsoft.com/office/drawing/2014/main" id="{80781E93-CC21-4A3A-86BE-46E1A4DF763F}"/>
            </a:ext>
          </a:extLst>
        </xdr:cNvPr>
        <xdr:cNvSpPr txBox="1">
          <a:spLocks noChangeArrowheads="1"/>
        </xdr:cNvSpPr>
      </xdr:nvSpPr>
      <xdr:spPr bwMode="auto">
        <a:xfrm>
          <a:off x="12540961" y="52552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169" name="Text Box 16">
          <a:extLst>
            <a:ext uri="{FF2B5EF4-FFF2-40B4-BE49-F238E27FC236}">
              <a16:creationId xmlns:a16="http://schemas.microsoft.com/office/drawing/2014/main" id="{16586F9D-BC14-408C-BF28-329EC9F14D3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170" name="Text Box 17">
          <a:extLst>
            <a:ext uri="{FF2B5EF4-FFF2-40B4-BE49-F238E27FC236}">
              <a16:creationId xmlns:a16="http://schemas.microsoft.com/office/drawing/2014/main" id="{E65A62AD-D5D8-4B8C-B648-8721090265C2}"/>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171" name="Text Box 18">
          <a:extLst>
            <a:ext uri="{FF2B5EF4-FFF2-40B4-BE49-F238E27FC236}">
              <a16:creationId xmlns:a16="http://schemas.microsoft.com/office/drawing/2014/main" id="{D5D4DD56-B30E-4DA9-8DBE-0DBFCB8FB22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172" name="Text Box 16">
          <a:extLst>
            <a:ext uri="{FF2B5EF4-FFF2-40B4-BE49-F238E27FC236}">
              <a16:creationId xmlns:a16="http://schemas.microsoft.com/office/drawing/2014/main" id="{D6B4AFB1-5F1F-4888-914D-64FB189B476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173" name="Text Box 17">
          <a:extLst>
            <a:ext uri="{FF2B5EF4-FFF2-40B4-BE49-F238E27FC236}">
              <a16:creationId xmlns:a16="http://schemas.microsoft.com/office/drawing/2014/main" id="{64EBF647-5B11-4C68-9F25-6DFE3C85DF26}"/>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174" name="Text Box 18">
          <a:extLst>
            <a:ext uri="{FF2B5EF4-FFF2-40B4-BE49-F238E27FC236}">
              <a16:creationId xmlns:a16="http://schemas.microsoft.com/office/drawing/2014/main" id="{B2BF6A23-9A96-43A3-AAA2-B8C3FC74F39C}"/>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175" name="Text Box 19">
          <a:extLst>
            <a:ext uri="{FF2B5EF4-FFF2-40B4-BE49-F238E27FC236}">
              <a16:creationId xmlns:a16="http://schemas.microsoft.com/office/drawing/2014/main" id="{00B65192-BCB0-4320-87CE-16B46AC81E5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176" name="Text Box 16">
          <a:extLst>
            <a:ext uri="{FF2B5EF4-FFF2-40B4-BE49-F238E27FC236}">
              <a16:creationId xmlns:a16="http://schemas.microsoft.com/office/drawing/2014/main" id="{0FE7F721-F440-498B-8884-A897D4AC06A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177" name="Text Box 17">
          <a:extLst>
            <a:ext uri="{FF2B5EF4-FFF2-40B4-BE49-F238E27FC236}">
              <a16:creationId xmlns:a16="http://schemas.microsoft.com/office/drawing/2014/main" id="{06C217CE-840F-442B-94AB-874EA2485FDA}"/>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178" name="Text Box 18">
          <a:extLst>
            <a:ext uri="{FF2B5EF4-FFF2-40B4-BE49-F238E27FC236}">
              <a16:creationId xmlns:a16="http://schemas.microsoft.com/office/drawing/2014/main" id="{FA04822D-07B4-4B89-A177-DA285714F9B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12</xdr:row>
      <xdr:rowOff>170392</xdr:rowOff>
    </xdr:from>
    <xdr:ext cx="95250" cy="213632"/>
    <xdr:sp macro="" textlink="">
      <xdr:nvSpPr>
        <xdr:cNvPr id="2179" name="Text Box 15">
          <a:extLst>
            <a:ext uri="{FF2B5EF4-FFF2-40B4-BE49-F238E27FC236}">
              <a16:creationId xmlns:a16="http://schemas.microsoft.com/office/drawing/2014/main" id="{C3525161-4AE9-4EF1-B7CA-85FD34A286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80" name="Text Box 16">
          <a:extLst>
            <a:ext uri="{FF2B5EF4-FFF2-40B4-BE49-F238E27FC236}">
              <a16:creationId xmlns:a16="http://schemas.microsoft.com/office/drawing/2014/main" id="{8829D1AA-E1A0-485C-AC97-C0439438273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81" name="Text Box 17">
          <a:extLst>
            <a:ext uri="{FF2B5EF4-FFF2-40B4-BE49-F238E27FC236}">
              <a16:creationId xmlns:a16="http://schemas.microsoft.com/office/drawing/2014/main" id="{16A87889-E905-4C00-B320-88A76F683A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82" name="Text Box 18">
          <a:extLst>
            <a:ext uri="{FF2B5EF4-FFF2-40B4-BE49-F238E27FC236}">
              <a16:creationId xmlns:a16="http://schemas.microsoft.com/office/drawing/2014/main" id="{F5FB53DF-AA2D-4A91-B9AD-63F33F85E48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83" name="Text Box 19">
          <a:extLst>
            <a:ext uri="{FF2B5EF4-FFF2-40B4-BE49-F238E27FC236}">
              <a16:creationId xmlns:a16="http://schemas.microsoft.com/office/drawing/2014/main" id="{AFA1DC1E-6932-4FF1-ACCF-6101197103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184" name="Text Box 16">
          <a:extLst>
            <a:ext uri="{FF2B5EF4-FFF2-40B4-BE49-F238E27FC236}">
              <a16:creationId xmlns:a16="http://schemas.microsoft.com/office/drawing/2014/main" id="{CC723B6D-5AC1-4EE4-A9E3-2A8A3B23D52E}"/>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185" name="Text Box 17">
          <a:extLst>
            <a:ext uri="{FF2B5EF4-FFF2-40B4-BE49-F238E27FC236}">
              <a16:creationId xmlns:a16="http://schemas.microsoft.com/office/drawing/2014/main" id="{87A86EB5-F235-4580-BCCF-24DF771D9F3A}"/>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186" name="Text Box 18">
          <a:extLst>
            <a:ext uri="{FF2B5EF4-FFF2-40B4-BE49-F238E27FC236}">
              <a16:creationId xmlns:a16="http://schemas.microsoft.com/office/drawing/2014/main" id="{A404D65E-C04A-4E1C-BB90-3704F023AC5B}"/>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187" name="Text Box 19">
          <a:extLst>
            <a:ext uri="{FF2B5EF4-FFF2-40B4-BE49-F238E27FC236}">
              <a16:creationId xmlns:a16="http://schemas.microsoft.com/office/drawing/2014/main" id="{B0D215E8-21AC-4432-9728-FB690B107E2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188" name="Text Box 16">
          <a:extLst>
            <a:ext uri="{FF2B5EF4-FFF2-40B4-BE49-F238E27FC236}">
              <a16:creationId xmlns:a16="http://schemas.microsoft.com/office/drawing/2014/main" id="{40635EF8-0BA6-498F-901E-ED37BA5A6147}"/>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189" name="Text Box 17">
          <a:extLst>
            <a:ext uri="{FF2B5EF4-FFF2-40B4-BE49-F238E27FC236}">
              <a16:creationId xmlns:a16="http://schemas.microsoft.com/office/drawing/2014/main" id="{4C3B1E75-7882-4C2B-94F4-6F09C7E1DAE8}"/>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190" name="Text Box 18">
          <a:extLst>
            <a:ext uri="{FF2B5EF4-FFF2-40B4-BE49-F238E27FC236}">
              <a16:creationId xmlns:a16="http://schemas.microsoft.com/office/drawing/2014/main" id="{F2888546-ED34-4C67-858C-7459BCCB2D1D}"/>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191" name="Text Box 19">
          <a:extLst>
            <a:ext uri="{FF2B5EF4-FFF2-40B4-BE49-F238E27FC236}">
              <a16:creationId xmlns:a16="http://schemas.microsoft.com/office/drawing/2014/main" id="{4B7E85B1-7644-4727-9F5A-4BBD1F124FFC}"/>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2192" name="Text Box 15">
          <a:extLst>
            <a:ext uri="{FF2B5EF4-FFF2-40B4-BE49-F238E27FC236}">
              <a16:creationId xmlns:a16="http://schemas.microsoft.com/office/drawing/2014/main" id="{6CF3DBA0-E6A5-4CD7-BB51-3AA0451AD9C1}"/>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93" name="Text Box 16">
          <a:extLst>
            <a:ext uri="{FF2B5EF4-FFF2-40B4-BE49-F238E27FC236}">
              <a16:creationId xmlns:a16="http://schemas.microsoft.com/office/drawing/2014/main" id="{E3BE5DCF-6537-491F-9B85-A247C7C23F1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94" name="Text Box 17">
          <a:extLst>
            <a:ext uri="{FF2B5EF4-FFF2-40B4-BE49-F238E27FC236}">
              <a16:creationId xmlns:a16="http://schemas.microsoft.com/office/drawing/2014/main" id="{988845A0-C2E5-4CBC-A65A-22F59A08F9A1}"/>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95" name="Text Box 18">
          <a:extLst>
            <a:ext uri="{FF2B5EF4-FFF2-40B4-BE49-F238E27FC236}">
              <a16:creationId xmlns:a16="http://schemas.microsoft.com/office/drawing/2014/main" id="{3467E07C-1282-4158-8629-F032919AA18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196" name="Text Box 19">
          <a:extLst>
            <a:ext uri="{FF2B5EF4-FFF2-40B4-BE49-F238E27FC236}">
              <a16:creationId xmlns:a16="http://schemas.microsoft.com/office/drawing/2014/main" id="{7C5FC10C-9462-4C1D-9592-99C8F9409B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197" name="Text Box 16">
          <a:extLst>
            <a:ext uri="{FF2B5EF4-FFF2-40B4-BE49-F238E27FC236}">
              <a16:creationId xmlns:a16="http://schemas.microsoft.com/office/drawing/2014/main" id="{CE4E7F94-ED65-41D9-A904-A836AEEA38A0}"/>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198" name="Text Box 17">
          <a:extLst>
            <a:ext uri="{FF2B5EF4-FFF2-40B4-BE49-F238E27FC236}">
              <a16:creationId xmlns:a16="http://schemas.microsoft.com/office/drawing/2014/main" id="{D703DC97-798B-4A16-8B4F-3A4BA191A941}"/>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12</xdr:row>
      <xdr:rowOff>15875</xdr:rowOff>
    </xdr:from>
    <xdr:ext cx="95250" cy="171450"/>
    <xdr:sp macro="" textlink="">
      <xdr:nvSpPr>
        <xdr:cNvPr id="2199" name="Text Box 18">
          <a:extLst>
            <a:ext uri="{FF2B5EF4-FFF2-40B4-BE49-F238E27FC236}">
              <a16:creationId xmlns:a16="http://schemas.microsoft.com/office/drawing/2014/main" id="{B3D45A14-BEE0-484D-9B8F-746DA6AE930C}"/>
            </a:ext>
          </a:extLst>
        </xdr:cNvPr>
        <xdr:cNvSpPr txBox="1">
          <a:spLocks noChangeArrowheads="1"/>
        </xdr:cNvSpPr>
      </xdr:nvSpPr>
      <xdr:spPr bwMode="auto">
        <a:xfrm>
          <a:off x="12485398" y="563851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200" name="Text Box 16">
          <a:extLst>
            <a:ext uri="{FF2B5EF4-FFF2-40B4-BE49-F238E27FC236}">
              <a16:creationId xmlns:a16="http://schemas.microsoft.com/office/drawing/2014/main" id="{9FA6EC92-3D4B-4B7D-9B7C-F2E12E82999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201" name="Text Box 17">
          <a:extLst>
            <a:ext uri="{FF2B5EF4-FFF2-40B4-BE49-F238E27FC236}">
              <a16:creationId xmlns:a16="http://schemas.microsoft.com/office/drawing/2014/main" id="{863C4CD2-7B57-4293-A170-8915561C5A9D}"/>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202" name="Text Box 18">
          <a:extLst>
            <a:ext uri="{FF2B5EF4-FFF2-40B4-BE49-F238E27FC236}">
              <a16:creationId xmlns:a16="http://schemas.microsoft.com/office/drawing/2014/main" id="{E6B1EED6-8BF9-4639-96E3-71C4EF69678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203" name="Text Box 19">
          <a:extLst>
            <a:ext uri="{FF2B5EF4-FFF2-40B4-BE49-F238E27FC236}">
              <a16:creationId xmlns:a16="http://schemas.microsoft.com/office/drawing/2014/main" id="{F0B2EEA3-2473-45BB-AA06-C8F44C1F4CE9}"/>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204" name="Text Box 16">
          <a:extLst>
            <a:ext uri="{FF2B5EF4-FFF2-40B4-BE49-F238E27FC236}">
              <a16:creationId xmlns:a16="http://schemas.microsoft.com/office/drawing/2014/main" id="{788749AD-2BCA-4CD8-8EC9-CAB07CF19A4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8496"/>
    <xdr:sp macro="" textlink="">
      <xdr:nvSpPr>
        <xdr:cNvPr id="2205" name="Text Box 15">
          <a:extLst>
            <a:ext uri="{FF2B5EF4-FFF2-40B4-BE49-F238E27FC236}">
              <a16:creationId xmlns:a16="http://schemas.microsoft.com/office/drawing/2014/main" id="{626F7772-ADF4-413F-8DEC-838749C355E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2206" name="Text Box 15">
          <a:extLst>
            <a:ext uri="{FF2B5EF4-FFF2-40B4-BE49-F238E27FC236}">
              <a16:creationId xmlns:a16="http://schemas.microsoft.com/office/drawing/2014/main" id="{81AA816C-ECB1-4B4D-AB5F-75E9921B358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2207" name="Text Box 15">
          <a:extLst>
            <a:ext uri="{FF2B5EF4-FFF2-40B4-BE49-F238E27FC236}">
              <a16:creationId xmlns:a16="http://schemas.microsoft.com/office/drawing/2014/main" id="{AA2FCA96-2EFC-4A04-AD90-6B8D0641A141}"/>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2208" name="Text Box 15">
          <a:extLst>
            <a:ext uri="{FF2B5EF4-FFF2-40B4-BE49-F238E27FC236}">
              <a16:creationId xmlns:a16="http://schemas.microsoft.com/office/drawing/2014/main" id="{758433CF-153A-40AE-8C0A-37573495040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2209" name="Text Box 15">
          <a:extLst>
            <a:ext uri="{FF2B5EF4-FFF2-40B4-BE49-F238E27FC236}">
              <a16:creationId xmlns:a16="http://schemas.microsoft.com/office/drawing/2014/main" id="{31F39395-8757-4203-BF93-524F6F384EA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12</xdr:row>
      <xdr:rowOff>170392</xdr:rowOff>
    </xdr:from>
    <xdr:ext cx="95250" cy="213632"/>
    <xdr:sp macro="" textlink="">
      <xdr:nvSpPr>
        <xdr:cNvPr id="2210" name="Text Box 15">
          <a:extLst>
            <a:ext uri="{FF2B5EF4-FFF2-40B4-BE49-F238E27FC236}">
              <a16:creationId xmlns:a16="http://schemas.microsoft.com/office/drawing/2014/main" id="{1C95CBF1-387C-441E-B125-4EDC485A0456}"/>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11" name="Text Box 16">
          <a:extLst>
            <a:ext uri="{FF2B5EF4-FFF2-40B4-BE49-F238E27FC236}">
              <a16:creationId xmlns:a16="http://schemas.microsoft.com/office/drawing/2014/main" id="{2C87683E-5CF9-4EA5-958A-2E8B908DB1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12" name="Text Box 17">
          <a:extLst>
            <a:ext uri="{FF2B5EF4-FFF2-40B4-BE49-F238E27FC236}">
              <a16:creationId xmlns:a16="http://schemas.microsoft.com/office/drawing/2014/main" id="{CB1CB063-6F62-4CF4-8288-F3A307F2A6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13" name="Text Box 18">
          <a:extLst>
            <a:ext uri="{FF2B5EF4-FFF2-40B4-BE49-F238E27FC236}">
              <a16:creationId xmlns:a16="http://schemas.microsoft.com/office/drawing/2014/main" id="{6D5AE2FA-FD9F-4070-93AA-C9A4AD0CBE0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14" name="Text Box 19">
          <a:extLst>
            <a:ext uri="{FF2B5EF4-FFF2-40B4-BE49-F238E27FC236}">
              <a16:creationId xmlns:a16="http://schemas.microsoft.com/office/drawing/2014/main" id="{DBFD0A2A-28A1-4C62-A7A4-894C433209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15" name="Text Box 16">
          <a:extLst>
            <a:ext uri="{FF2B5EF4-FFF2-40B4-BE49-F238E27FC236}">
              <a16:creationId xmlns:a16="http://schemas.microsoft.com/office/drawing/2014/main" id="{CDF32A0E-3587-4ED5-9D45-BBE78893D49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16" name="Text Box 17">
          <a:extLst>
            <a:ext uri="{FF2B5EF4-FFF2-40B4-BE49-F238E27FC236}">
              <a16:creationId xmlns:a16="http://schemas.microsoft.com/office/drawing/2014/main" id="{4F7AC127-A0CF-4B9B-A356-3F6B365639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17" name="Text Box 18">
          <a:extLst>
            <a:ext uri="{FF2B5EF4-FFF2-40B4-BE49-F238E27FC236}">
              <a16:creationId xmlns:a16="http://schemas.microsoft.com/office/drawing/2014/main" id="{4502F5F7-9DCE-492D-87DE-943E1409E1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18" name="Text Box 19">
          <a:extLst>
            <a:ext uri="{FF2B5EF4-FFF2-40B4-BE49-F238E27FC236}">
              <a16:creationId xmlns:a16="http://schemas.microsoft.com/office/drawing/2014/main" id="{A64B89C1-84E7-442A-B959-177F4D25B03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219" name="Text Box 16">
          <a:extLst>
            <a:ext uri="{FF2B5EF4-FFF2-40B4-BE49-F238E27FC236}">
              <a16:creationId xmlns:a16="http://schemas.microsoft.com/office/drawing/2014/main" id="{2FD4BDC5-003E-42DC-8164-F782985B3B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220" name="Text Box 17">
          <a:extLst>
            <a:ext uri="{FF2B5EF4-FFF2-40B4-BE49-F238E27FC236}">
              <a16:creationId xmlns:a16="http://schemas.microsoft.com/office/drawing/2014/main" id="{8A6E0886-B1ED-429B-AFE8-DE3089A41AA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221" name="Text Box 18">
          <a:extLst>
            <a:ext uri="{FF2B5EF4-FFF2-40B4-BE49-F238E27FC236}">
              <a16:creationId xmlns:a16="http://schemas.microsoft.com/office/drawing/2014/main" id="{9053A578-2BA7-4FAD-B7E6-F8DBBE31181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222" name="Text Box 19">
          <a:extLst>
            <a:ext uri="{FF2B5EF4-FFF2-40B4-BE49-F238E27FC236}">
              <a16:creationId xmlns:a16="http://schemas.microsoft.com/office/drawing/2014/main" id="{5457CA8E-8890-44DF-A839-FFA68A231AF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223" name="Text Box 15">
          <a:extLst>
            <a:ext uri="{FF2B5EF4-FFF2-40B4-BE49-F238E27FC236}">
              <a16:creationId xmlns:a16="http://schemas.microsoft.com/office/drawing/2014/main" id="{9132A111-5128-4B9A-8604-F3AE3798B6B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24" name="Text Box 16">
          <a:extLst>
            <a:ext uri="{FF2B5EF4-FFF2-40B4-BE49-F238E27FC236}">
              <a16:creationId xmlns:a16="http://schemas.microsoft.com/office/drawing/2014/main" id="{A5D841B0-8DAC-4205-89F3-21E74C62DA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25" name="Text Box 17">
          <a:extLst>
            <a:ext uri="{FF2B5EF4-FFF2-40B4-BE49-F238E27FC236}">
              <a16:creationId xmlns:a16="http://schemas.microsoft.com/office/drawing/2014/main" id="{746713B7-2702-4B47-A96F-B81C5BED44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26" name="Text Box 18">
          <a:extLst>
            <a:ext uri="{FF2B5EF4-FFF2-40B4-BE49-F238E27FC236}">
              <a16:creationId xmlns:a16="http://schemas.microsoft.com/office/drawing/2014/main" id="{0A3F1656-B1F4-4DD0-9332-3999677935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27" name="Text Box 19">
          <a:extLst>
            <a:ext uri="{FF2B5EF4-FFF2-40B4-BE49-F238E27FC236}">
              <a16:creationId xmlns:a16="http://schemas.microsoft.com/office/drawing/2014/main" id="{335D2359-5D02-4463-8092-E6BCBB7B19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28" name="Text Box 16">
          <a:extLst>
            <a:ext uri="{FF2B5EF4-FFF2-40B4-BE49-F238E27FC236}">
              <a16:creationId xmlns:a16="http://schemas.microsoft.com/office/drawing/2014/main" id="{98366CC2-FED8-4322-8CDA-A026A29D99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29" name="Text Box 17">
          <a:extLst>
            <a:ext uri="{FF2B5EF4-FFF2-40B4-BE49-F238E27FC236}">
              <a16:creationId xmlns:a16="http://schemas.microsoft.com/office/drawing/2014/main" id="{7C630735-6E3A-4444-8791-CEE77FE6F8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30" name="Text Box 18">
          <a:extLst>
            <a:ext uri="{FF2B5EF4-FFF2-40B4-BE49-F238E27FC236}">
              <a16:creationId xmlns:a16="http://schemas.microsoft.com/office/drawing/2014/main" id="{04FD3FF4-1B5E-4F2C-BDF0-127EEA9DCD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31" name="Text Box 16">
          <a:extLst>
            <a:ext uri="{FF2B5EF4-FFF2-40B4-BE49-F238E27FC236}">
              <a16:creationId xmlns:a16="http://schemas.microsoft.com/office/drawing/2014/main" id="{5ACB7A7F-7A84-4987-8CC8-2933EE632D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32" name="Text Box 17">
          <a:extLst>
            <a:ext uri="{FF2B5EF4-FFF2-40B4-BE49-F238E27FC236}">
              <a16:creationId xmlns:a16="http://schemas.microsoft.com/office/drawing/2014/main" id="{6FD84C16-03B8-4343-B8F2-95BC3257221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33" name="Text Box 18">
          <a:extLst>
            <a:ext uri="{FF2B5EF4-FFF2-40B4-BE49-F238E27FC236}">
              <a16:creationId xmlns:a16="http://schemas.microsoft.com/office/drawing/2014/main" id="{C4C680AC-811C-44DF-8579-858D421B01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34" name="Text Box 19">
          <a:extLst>
            <a:ext uri="{FF2B5EF4-FFF2-40B4-BE49-F238E27FC236}">
              <a16:creationId xmlns:a16="http://schemas.microsoft.com/office/drawing/2014/main" id="{75A58FFD-A3D7-4BC4-AD2D-2DF324385F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35" name="Text Box 16">
          <a:extLst>
            <a:ext uri="{FF2B5EF4-FFF2-40B4-BE49-F238E27FC236}">
              <a16:creationId xmlns:a16="http://schemas.microsoft.com/office/drawing/2014/main" id="{EB4F4B67-E1C8-4D83-996C-AA1E29AB1DE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36" name="Text Box 17">
          <a:extLst>
            <a:ext uri="{FF2B5EF4-FFF2-40B4-BE49-F238E27FC236}">
              <a16:creationId xmlns:a16="http://schemas.microsoft.com/office/drawing/2014/main" id="{C6327493-FCAF-40C2-BEDC-AEB0A4B9ED3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37" name="Text Box 18">
          <a:extLst>
            <a:ext uri="{FF2B5EF4-FFF2-40B4-BE49-F238E27FC236}">
              <a16:creationId xmlns:a16="http://schemas.microsoft.com/office/drawing/2014/main" id="{D0834EB9-B762-49B6-9914-2026789356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38" name="Text Box 19">
          <a:extLst>
            <a:ext uri="{FF2B5EF4-FFF2-40B4-BE49-F238E27FC236}">
              <a16:creationId xmlns:a16="http://schemas.microsoft.com/office/drawing/2014/main" id="{F5360FB2-12F0-42B4-AA24-4BDB4979B0D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56743"/>
    <xdr:sp macro="" textlink="">
      <xdr:nvSpPr>
        <xdr:cNvPr id="2239" name="Text Box 15">
          <a:extLst>
            <a:ext uri="{FF2B5EF4-FFF2-40B4-BE49-F238E27FC236}">
              <a16:creationId xmlns:a16="http://schemas.microsoft.com/office/drawing/2014/main" id="{DDC2F95A-2CC2-4DA9-B4C7-49019652B96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2240" name="Text Box 15">
          <a:extLst>
            <a:ext uri="{FF2B5EF4-FFF2-40B4-BE49-F238E27FC236}">
              <a16:creationId xmlns:a16="http://schemas.microsoft.com/office/drawing/2014/main" id="{E5F99E7A-6D7E-4652-9D0E-2222932F50B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2241" name="Text Box 15">
          <a:extLst>
            <a:ext uri="{FF2B5EF4-FFF2-40B4-BE49-F238E27FC236}">
              <a16:creationId xmlns:a16="http://schemas.microsoft.com/office/drawing/2014/main" id="{120E2247-0FBF-4A16-B9B9-BA9DD70993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2242" name="Text Box 15">
          <a:extLst>
            <a:ext uri="{FF2B5EF4-FFF2-40B4-BE49-F238E27FC236}">
              <a16:creationId xmlns:a16="http://schemas.microsoft.com/office/drawing/2014/main" id="{3016E040-8672-439F-84D7-69A471D3DC0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2243" name="Text Box 15">
          <a:extLst>
            <a:ext uri="{FF2B5EF4-FFF2-40B4-BE49-F238E27FC236}">
              <a16:creationId xmlns:a16="http://schemas.microsoft.com/office/drawing/2014/main" id="{D63810D2-D1F1-4C8A-80AD-D08C8CC2403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213632"/>
    <xdr:sp macro="" textlink="">
      <xdr:nvSpPr>
        <xdr:cNvPr id="2244" name="Text Box 15">
          <a:extLst>
            <a:ext uri="{FF2B5EF4-FFF2-40B4-BE49-F238E27FC236}">
              <a16:creationId xmlns:a16="http://schemas.microsoft.com/office/drawing/2014/main" id="{61450F0F-A1DD-4F6A-B75E-6598BA2145C0}"/>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45" name="Text Box 16">
          <a:extLst>
            <a:ext uri="{FF2B5EF4-FFF2-40B4-BE49-F238E27FC236}">
              <a16:creationId xmlns:a16="http://schemas.microsoft.com/office/drawing/2014/main" id="{4572AA72-DFE5-43E1-90FB-CCEA9010A3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46" name="Text Box 17">
          <a:extLst>
            <a:ext uri="{FF2B5EF4-FFF2-40B4-BE49-F238E27FC236}">
              <a16:creationId xmlns:a16="http://schemas.microsoft.com/office/drawing/2014/main" id="{491A9390-01CE-469F-B936-F2FB63295B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47" name="Text Box 18">
          <a:extLst>
            <a:ext uri="{FF2B5EF4-FFF2-40B4-BE49-F238E27FC236}">
              <a16:creationId xmlns:a16="http://schemas.microsoft.com/office/drawing/2014/main" id="{31B4D8F0-44E6-49EF-9106-801B29EF8C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48" name="Text Box 19">
          <a:extLst>
            <a:ext uri="{FF2B5EF4-FFF2-40B4-BE49-F238E27FC236}">
              <a16:creationId xmlns:a16="http://schemas.microsoft.com/office/drawing/2014/main" id="{331CD580-3AA6-4F6C-B100-28879D7A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49" name="Text Box 16">
          <a:extLst>
            <a:ext uri="{FF2B5EF4-FFF2-40B4-BE49-F238E27FC236}">
              <a16:creationId xmlns:a16="http://schemas.microsoft.com/office/drawing/2014/main" id="{36DC9DCC-4368-4F19-8BEC-50F69B2229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50" name="Text Box 17">
          <a:extLst>
            <a:ext uri="{FF2B5EF4-FFF2-40B4-BE49-F238E27FC236}">
              <a16:creationId xmlns:a16="http://schemas.microsoft.com/office/drawing/2014/main" id="{E9C17687-ED65-4B5D-835A-DD9E10ACCB9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51" name="Text Box 18">
          <a:extLst>
            <a:ext uri="{FF2B5EF4-FFF2-40B4-BE49-F238E27FC236}">
              <a16:creationId xmlns:a16="http://schemas.microsoft.com/office/drawing/2014/main" id="{5A85ADC3-8234-4030-8AA4-6EAE53066D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52" name="Text Box 19">
          <a:extLst>
            <a:ext uri="{FF2B5EF4-FFF2-40B4-BE49-F238E27FC236}">
              <a16:creationId xmlns:a16="http://schemas.microsoft.com/office/drawing/2014/main" id="{6283B06E-D3A1-40F7-AAEC-A7442C0873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253" name="Text Box 16">
          <a:extLst>
            <a:ext uri="{FF2B5EF4-FFF2-40B4-BE49-F238E27FC236}">
              <a16:creationId xmlns:a16="http://schemas.microsoft.com/office/drawing/2014/main" id="{A1E7B8F6-7D00-4680-ACF3-6ABFBBA683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254" name="Text Box 17">
          <a:extLst>
            <a:ext uri="{FF2B5EF4-FFF2-40B4-BE49-F238E27FC236}">
              <a16:creationId xmlns:a16="http://schemas.microsoft.com/office/drawing/2014/main" id="{282E923E-AFC8-4932-B19D-874D8F87954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255" name="Text Box 18">
          <a:extLst>
            <a:ext uri="{FF2B5EF4-FFF2-40B4-BE49-F238E27FC236}">
              <a16:creationId xmlns:a16="http://schemas.microsoft.com/office/drawing/2014/main" id="{536ECBC6-15E7-4E54-B9A2-870E6D2364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256" name="Text Box 19">
          <a:extLst>
            <a:ext uri="{FF2B5EF4-FFF2-40B4-BE49-F238E27FC236}">
              <a16:creationId xmlns:a16="http://schemas.microsoft.com/office/drawing/2014/main" id="{67C7D9E6-6093-47C2-969B-7FE101425A7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257" name="Text Box 15">
          <a:extLst>
            <a:ext uri="{FF2B5EF4-FFF2-40B4-BE49-F238E27FC236}">
              <a16:creationId xmlns:a16="http://schemas.microsoft.com/office/drawing/2014/main" id="{3DD6D2EC-1191-41D3-8045-3BA6818BC6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58" name="Text Box 16">
          <a:extLst>
            <a:ext uri="{FF2B5EF4-FFF2-40B4-BE49-F238E27FC236}">
              <a16:creationId xmlns:a16="http://schemas.microsoft.com/office/drawing/2014/main" id="{3DBCD0B0-084A-470D-8894-A666431B92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59" name="Text Box 17">
          <a:extLst>
            <a:ext uri="{FF2B5EF4-FFF2-40B4-BE49-F238E27FC236}">
              <a16:creationId xmlns:a16="http://schemas.microsoft.com/office/drawing/2014/main" id="{8F8DE06A-9F24-4729-AE24-40E14D3D6E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60" name="Text Box 18">
          <a:extLst>
            <a:ext uri="{FF2B5EF4-FFF2-40B4-BE49-F238E27FC236}">
              <a16:creationId xmlns:a16="http://schemas.microsoft.com/office/drawing/2014/main" id="{C78B134B-003D-46A1-B92E-5ED2039A9C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61" name="Text Box 19">
          <a:extLst>
            <a:ext uri="{FF2B5EF4-FFF2-40B4-BE49-F238E27FC236}">
              <a16:creationId xmlns:a16="http://schemas.microsoft.com/office/drawing/2014/main" id="{47019BF7-76AA-41C1-ABA6-A0F21FC17F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14</xdr:row>
      <xdr:rowOff>504825</xdr:rowOff>
    </xdr:from>
    <xdr:ext cx="95250" cy="442269"/>
    <xdr:sp macro="" textlink="">
      <xdr:nvSpPr>
        <xdr:cNvPr id="2262" name="Text Box 15">
          <a:extLst>
            <a:ext uri="{FF2B5EF4-FFF2-40B4-BE49-F238E27FC236}">
              <a16:creationId xmlns:a16="http://schemas.microsoft.com/office/drawing/2014/main" id="{699399C4-3A47-4DF9-9F20-767DD1D1D3F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63" name="Text Box 16">
          <a:extLst>
            <a:ext uri="{FF2B5EF4-FFF2-40B4-BE49-F238E27FC236}">
              <a16:creationId xmlns:a16="http://schemas.microsoft.com/office/drawing/2014/main" id="{6FE118C1-44CA-40C5-BFF1-AF439B5F61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64" name="Text Box 17">
          <a:extLst>
            <a:ext uri="{FF2B5EF4-FFF2-40B4-BE49-F238E27FC236}">
              <a16:creationId xmlns:a16="http://schemas.microsoft.com/office/drawing/2014/main" id="{4CCE0B93-DB65-4305-B95E-0E57C0E1612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65" name="Text Box 18">
          <a:extLst>
            <a:ext uri="{FF2B5EF4-FFF2-40B4-BE49-F238E27FC236}">
              <a16:creationId xmlns:a16="http://schemas.microsoft.com/office/drawing/2014/main" id="{BACE4D98-E96C-4365-8150-F4BC860D47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66" name="Text Box 16">
          <a:extLst>
            <a:ext uri="{FF2B5EF4-FFF2-40B4-BE49-F238E27FC236}">
              <a16:creationId xmlns:a16="http://schemas.microsoft.com/office/drawing/2014/main" id="{454C7B37-67AD-4904-AD58-C9C692D217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67" name="Text Box 17">
          <a:extLst>
            <a:ext uri="{FF2B5EF4-FFF2-40B4-BE49-F238E27FC236}">
              <a16:creationId xmlns:a16="http://schemas.microsoft.com/office/drawing/2014/main" id="{23A775DA-76BD-45A6-A621-207742C60F3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68" name="Text Box 18">
          <a:extLst>
            <a:ext uri="{FF2B5EF4-FFF2-40B4-BE49-F238E27FC236}">
              <a16:creationId xmlns:a16="http://schemas.microsoft.com/office/drawing/2014/main" id="{7D98B879-1D03-4227-B1CC-180E87BE1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69" name="Text Box 19">
          <a:extLst>
            <a:ext uri="{FF2B5EF4-FFF2-40B4-BE49-F238E27FC236}">
              <a16:creationId xmlns:a16="http://schemas.microsoft.com/office/drawing/2014/main" id="{3976F7DF-5631-4F0E-94BF-45B3F6EE9D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70" name="Text Box 16">
          <a:extLst>
            <a:ext uri="{FF2B5EF4-FFF2-40B4-BE49-F238E27FC236}">
              <a16:creationId xmlns:a16="http://schemas.microsoft.com/office/drawing/2014/main" id="{071D72D6-7A82-4B1D-979C-2F5255348D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71" name="Text Box 17">
          <a:extLst>
            <a:ext uri="{FF2B5EF4-FFF2-40B4-BE49-F238E27FC236}">
              <a16:creationId xmlns:a16="http://schemas.microsoft.com/office/drawing/2014/main" id="{9468F393-594A-410E-88C2-484E53A1F7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72" name="Text Box 18">
          <a:extLst>
            <a:ext uri="{FF2B5EF4-FFF2-40B4-BE49-F238E27FC236}">
              <a16:creationId xmlns:a16="http://schemas.microsoft.com/office/drawing/2014/main" id="{E05A2021-F189-46BB-98A1-1807EDCD9C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273" name="Text Box 15">
          <a:extLst>
            <a:ext uri="{FF2B5EF4-FFF2-40B4-BE49-F238E27FC236}">
              <a16:creationId xmlns:a16="http://schemas.microsoft.com/office/drawing/2014/main" id="{90EA91DA-0AD4-459B-884B-D09479E9A0B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74" name="Text Box 16">
          <a:extLst>
            <a:ext uri="{FF2B5EF4-FFF2-40B4-BE49-F238E27FC236}">
              <a16:creationId xmlns:a16="http://schemas.microsoft.com/office/drawing/2014/main" id="{EA3E4432-F61F-4C79-8D0B-61C0004E612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75" name="Text Box 17">
          <a:extLst>
            <a:ext uri="{FF2B5EF4-FFF2-40B4-BE49-F238E27FC236}">
              <a16:creationId xmlns:a16="http://schemas.microsoft.com/office/drawing/2014/main" id="{88A65879-5829-4FE1-99E3-DA3C560E1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76" name="Text Box 18">
          <a:extLst>
            <a:ext uri="{FF2B5EF4-FFF2-40B4-BE49-F238E27FC236}">
              <a16:creationId xmlns:a16="http://schemas.microsoft.com/office/drawing/2014/main" id="{783B44D3-887F-484C-B19F-EE40A629B3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77" name="Text Box 19">
          <a:extLst>
            <a:ext uri="{FF2B5EF4-FFF2-40B4-BE49-F238E27FC236}">
              <a16:creationId xmlns:a16="http://schemas.microsoft.com/office/drawing/2014/main" id="{5363AA85-9F60-4B44-B29F-6418E2E8E0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78" name="Text Box 16">
          <a:extLst>
            <a:ext uri="{FF2B5EF4-FFF2-40B4-BE49-F238E27FC236}">
              <a16:creationId xmlns:a16="http://schemas.microsoft.com/office/drawing/2014/main" id="{03FDFB59-AC85-4D81-B2DD-D13CBEE20F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79" name="Text Box 17">
          <a:extLst>
            <a:ext uri="{FF2B5EF4-FFF2-40B4-BE49-F238E27FC236}">
              <a16:creationId xmlns:a16="http://schemas.microsoft.com/office/drawing/2014/main" id="{B99CFF91-0598-4ACF-B6C5-35D720B558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80" name="Text Box 18">
          <a:extLst>
            <a:ext uri="{FF2B5EF4-FFF2-40B4-BE49-F238E27FC236}">
              <a16:creationId xmlns:a16="http://schemas.microsoft.com/office/drawing/2014/main" id="{297AAC14-22B7-4C28-BABE-E886658EEEF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81" name="Text Box 19">
          <a:extLst>
            <a:ext uri="{FF2B5EF4-FFF2-40B4-BE49-F238E27FC236}">
              <a16:creationId xmlns:a16="http://schemas.microsoft.com/office/drawing/2014/main" id="{88F2B116-C6F9-40B3-A289-5E4AF445206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282" name="Text Box 16">
          <a:extLst>
            <a:ext uri="{FF2B5EF4-FFF2-40B4-BE49-F238E27FC236}">
              <a16:creationId xmlns:a16="http://schemas.microsoft.com/office/drawing/2014/main" id="{0EE19E51-3A48-40FE-B38E-FFAE53A9FC7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283" name="Text Box 17">
          <a:extLst>
            <a:ext uri="{FF2B5EF4-FFF2-40B4-BE49-F238E27FC236}">
              <a16:creationId xmlns:a16="http://schemas.microsoft.com/office/drawing/2014/main" id="{95CE2D4F-074A-4DD5-A6C9-00E19C26904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284" name="Text Box 18">
          <a:extLst>
            <a:ext uri="{FF2B5EF4-FFF2-40B4-BE49-F238E27FC236}">
              <a16:creationId xmlns:a16="http://schemas.microsoft.com/office/drawing/2014/main" id="{9CF64F4A-5E89-403A-A4D1-B9BE24C4E3B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285" name="Text Box 19">
          <a:extLst>
            <a:ext uri="{FF2B5EF4-FFF2-40B4-BE49-F238E27FC236}">
              <a16:creationId xmlns:a16="http://schemas.microsoft.com/office/drawing/2014/main" id="{931C8E1A-314F-40A6-A6A9-40A726973C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286" name="Text Box 15">
          <a:extLst>
            <a:ext uri="{FF2B5EF4-FFF2-40B4-BE49-F238E27FC236}">
              <a16:creationId xmlns:a16="http://schemas.microsoft.com/office/drawing/2014/main" id="{3BCBB959-FB58-4FE3-A1B3-80C0EF96939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87" name="Text Box 16">
          <a:extLst>
            <a:ext uri="{FF2B5EF4-FFF2-40B4-BE49-F238E27FC236}">
              <a16:creationId xmlns:a16="http://schemas.microsoft.com/office/drawing/2014/main" id="{3DE97875-D445-41D5-A0DE-89097A9A0D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88" name="Text Box 17">
          <a:extLst>
            <a:ext uri="{FF2B5EF4-FFF2-40B4-BE49-F238E27FC236}">
              <a16:creationId xmlns:a16="http://schemas.microsoft.com/office/drawing/2014/main" id="{CFBFE2E4-51EE-4891-BCED-144822628C6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89" name="Text Box 18">
          <a:extLst>
            <a:ext uri="{FF2B5EF4-FFF2-40B4-BE49-F238E27FC236}">
              <a16:creationId xmlns:a16="http://schemas.microsoft.com/office/drawing/2014/main" id="{1BBFBB0F-7B5F-43EE-8DE1-B60CED13B4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290" name="Text Box 19">
          <a:extLst>
            <a:ext uri="{FF2B5EF4-FFF2-40B4-BE49-F238E27FC236}">
              <a16:creationId xmlns:a16="http://schemas.microsoft.com/office/drawing/2014/main" id="{072D2C4D-4079-4F8E-B479-56E78859D4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91" name="Text Box 16">
          <a:extLst>
            <a:ext uri="{FF2B5EF4-FFF2-40B4-BE49-F238E27FC236}">
              <a16:creationId xmlns:a16="http://schemas.microsoft.com/office/drawing/2014/main" id="{D6499400-99DD-43FD-A80E-8536C41D9D5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292" name="Text Box 17">
          <a:extLst>
            <a:ext uri="{FF2B5EF4-FFF2-40B4-BE49-F238E27FC236}">
              <a16:creationId xmlns:a16="http://schemas.microsoft.com/office/drawing/2014/main" id="{D0B488A9-D7EC-4D6A-A0D0-22B0CF3E6C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16</xdr:row>
      <xdr:rowOff>15875</xdr:rowOff>
    </xdr:from>
    <xdr:ext cx="95250" cy="171450"/>
    <xdr:sp macro="" textlink="">
      <xdr:nvSpPr>
        <xdr:cNvPr id="2293" name="Text Box 18">
          <a:extLst>
            <a:ext uri="{FF2B5EF4-FFF2-40B4-BE49-F238E27FC236}">
              <a16:creationId xmlns:a16="http://schemas.microsoft.com/office/drawing/2014/main" id="{60C3D82B-65C1-4083-A811-B692BBE81FE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94" name="Text Box 16">
          <a:extLst>
            <a:ext uri="{FF2B5EF4-FFF2-40B4-BE49-F238E27FC236}">
              <a16:creationId xmlns:a16="http://schemas.microsoft.com/office/drawing/2014/main" id="{4C636648-FB82-4404-872A-3F3BA6BABA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95" name="Text Box 17">
          <a:extLst>
            <a:ext uri="{FF2B5EF4-FFF2-40B4-BE49-F238E27FC236}">
              <a16:creationId xmlns:a16="http://schemas.microsoft.com/office/drawing/2014/main" id="{2E812543-FD40-4101-9999-B1C59AF738A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96" name="Text Box 18">
          <a:extLst>
            <a:ext uri="{FF2B5EF4-FFF2-40B4-BE49-F238E27FC236}">
              <a16:creationId xmlns:a16="http://schemas.microsoft.com/office/drawing/2014/main" id="{61060075-A1C2-41EF-9D93-49D71857D12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97" name="Text Box 19">
          <a:extLst>
            <a:ext uri="{FF2B5EF4-FFF2-40B4-BE49-F238E27FC236}">
              <a16:creationId xmlns:a16="http://schemas.microsoft.com/office/drawing/2014/main" id="{777F68B0-1929-45F1-B751-B287313A7C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98" name="Text Box 16">
          <a:extLst>
            <a:ext uri="{FF2B5EF4-FFF2-40B4-BE49-F238E27FC236}">
              <a16:creationId xmlns:a16="http://schemas.microsoft.com/office/drawing/2014/main" id="{28E7E173-B054-4E93-B5A3-7773EB9460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8496"/>
    <xdr:sp macro="" textlink="">
      <xdr:nvSpPr>
        <xdr:cNvPr id="2299" name="Text Box 15">
          <a:extLst>
            <a:ext uri="{FF2B5EF4-FFF2-40B4-BE49-F238E27FC236}">
              <a16:creationId xmlns:a16="http://schemas.microsoft.com/office/drawing/2014/main" id="{7D8F9A0D-C12B-4A43-B7FA-4C6191F12430}"/>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300" name="Text Box 15">
          <a:extLst>
            <a:ext uri="{FF2B5EF4-FFF2-40B4-BE49-F238E27FC236}">
              <a16:creationId xmlns:a16="http://schemas.microsoft.com/office/drawing/2014/main" id="{5E0E317D-482A-43BF-AAA0-21EB8472487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301" name="Text Box 15">
          <a:extLst>
            <a:ext uri="{FF2B5EF4-FFF2-40B4-BE49-F238E27FC236}">
              <a16:creationId xmlns:a16="http://schemas.microsoft.com/office/drawing/2014/main" id="{671B7998-0B55-49C4-9D04-5BB99CBEB5A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302" name="Text Box 15">
          <a:extLst>
            <a:ext uri="{FF2B5EF4-FFF2-40B4-BE49-F238E27FC236}">
              <a16:creationId xmlns:a16="http://schemas.microsoft.com/office/drawing/2014/main" id="{3E621E33-74BB-4871-9408-049367F64EC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303" name="Text Box 15">
          <a:extLst>
            <a:ext uri="{FF2B5EF4-FFF2-40B4-BE49-F238E27FC236}">
              <a16:creationId xmlns:a16="http://schemas.microsoft.com/office/drawing/2014/main" id="{6CA41F52-8F4B-4F84-A6A7-591F4691A3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304" name="Text Box 15">
          <a:extLst>
            <a:ext uri="{FF2B5EF4-FFF2-40B4-BE49-F238E27FC236}">
              <a16:creationId xmlns:a16="http://schemas.microsoft.com/office/drawing/2014/main" id="{4A402B69-6F30-4CF5-9F8C-284F98B602D1}"/>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05" name="Text Box 16">
          <a:extLst>
            <a:ext uri="{FF2B5EF4-FFF2-40B4-BE49-F238E27FC236}">
              <a16:creationId xmlns:a16="http://schemas.microsoft.com/office/drawing/2014/main" id="{48CC6E83-6061-4D44-B0DF-D4A707A59F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06" name="Text Box 17">
          <a:extLst>
            <a:ext uri="{FF2B5EF4-FFF2-40B4-BE49-F238E27FC236}">
              <a16:creationId xmlns:a16="http://schemas.microsoft.com/office/drawing/2014/main" id="{89E9FF29-C8D8-4D8F-8D46-F76B946BE0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07" name="Text Box 18">
          <a:extLst>
            <a:ext uri="{FF2B5EF4-FFF2-40B4-BE49-F238E27FC236}">
              <a16:creationId xmlns:a16="http://schemas.microsoft.com/office/drawing/2014/main" id="{17031C29-C4B8-496C-9D30-C06CABE6B2E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08" name="Text Box 19">
          <a:extLst>
            <a:ext uri="{FF2B5EF4-FFF2-40B4-BE49-F238E27FC236}">
              <a16:creationId xmlns:a16="http://schemas.microsoft.com/office/drawing/2014/main" id="{097604EC-5583-45A6-9801-C506EC304A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09" name="Text Box 16">
          <a:extLst>
            <a:ext uri="{FF2B5EF4-FFF2-40B4-BE49-F238E27FC236}">
              <a16:creationId xmlns:a16="http://schemas.microsoft.com/office/drawing/2014/main" id="{30F28BC2-4A21-4C01-9A48-6627DE931F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10" name="Text Box 17">
          <a:extLst>
            <a:ext uri="{FF2B5EF4-FFF2-40B4-BE49-F238E27FC236}">
              <a16:creationId xmlns:a16="http://schemas.microsoft.com/office/drawing/2014/main" id="{22722B6B-A1E8-4125-A79B-DAE2F51CD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11" name="Text Box 18">
          <a:extLst>
            <a:ext uri="{FF2B5EF4-FFF2-40B4-BE49-F238E27FC236}">
              <a16:creationId xmlns:a16="http://schemas.microsoft.com/office/drawing/2014/main" id="{7D11AD13-BE7E-498F-9379-C38187ABAE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12" name="Text Box 19">
          <a:extLst>
            <a:ext uri="{FF2B5EF4-FFF2-40B4-BE49-F238E27FC236}">
              <a16:creationId xmlns:a16="http://schemas.microsoft.com/office/drawing/2014/main" id="{1413BCEB-2D89-4F87-A721-8A1A5B9BB5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313" name="Text Box 16">
          <a:extLst>
            <a:ext uri="{FF2B5EF4-FFF2-40B4-BE49-F238E27FC236}">
              <a16:creationId xmlns:a16="http://schemas.microsoft.com/office/drawing/2014/main" id="{87C494E0-9F32-4DEF-A1BE-981AFC9DEDD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314" name="Text Box 17">
          <a:extLst>
            <a:ext uri="{FF2B5EF4-FFF2-40B4-BE49-F238E27FC236}">
              <a16:creationId xmlns:a16="http://schemas.microsoft.com/office/drawing/2014/main" id="{AFC1CD20-445B-4E3D-B73C-42B429F0DC3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315" name="Text Box 18">
          <a:extLst>
            <a:ext uri="{FF2B5EF4-FFF2-40B4-BE49-F238E27FC236}">
              <a16:creationId xmlns:a16="http://schemas.microsoft.com/office/drawing/2014/main" id="{BDFADA93-DCC8-4490-9F63-0D026562998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316" name="Text Box 19">
          <a:extLst>
            <a:ext uri="{FF2B5EF4-FFF2-40B4-BE49-F238E27FC236}">
              <a16:creationId xmlns:a16="http://schemas.microsoft.com/office/drawing/2014/main" id="{B07E8D84-B0B3-4B02-838E-7D5740FD50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317" name="Text Box 15">
          <a:extLst>
            <a:ext uri="{FF2B5EF4-FFF2-40B4-BE49-F238E27FC236}">
              <a16:creationId xmlns:a16="http://schemas.microsoft.com/office/drawing/2014/main" id="{E548579D-8D43-4E82-B992-33FB0D6CCC3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18" name="Text Box 16">
          <a:extLst>
            <a:ext uri="{FF2B5EF4-FFF2-40B4-BE49-F238E27FC236}">
              <a16:creationId xmlns:a16="http://schemas.microsoft.com/office/drawing/2014/main" id="{3E11D692-EE3D-4899-852D-992250E2E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19" name="Text Box 17">
          <a:extLst>
            <a:ext uri="{FF2B5EF4-FFF2-40B4-BE49-F238E27FC236}">
              <a16:creationId xmlns:a16="http://schemas.microsoft.com/office/drawing/2014/main" id="{0358B93C-9573-493D-891D-AD1732056C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20" name="Text Box 18">
          <a:extLst>
            <a:ext uri="{FF2B5EF4-FFF2-40B4-BE49-F238E27FC236}">
              <a16:creationId xmlns:a16="http://schemas.microsoft.com/office/drawing/2014/main" id="{50AAAF7C-7302-4DA0-A275-4A2F92B4B3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21" name="Text Box 19">
          <a:extLst>
            <a:ext uri="{FF2B5EF4-FFF2-40B4-BE49-F238E27FC236}">
              <a16:creationId xmlns:a16="http://schemas.microsoft.com/office/drawing/2014/main" id="{1EE238EF-1EC3-46C2-8716-BC7039A11EB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22" name="Text Box 16">
          <a:extLst>
            <a:ext uri="{FF2B5EF4-FFF2-40B4-BE49-F238E27FC236}">
              <a16:creationId xmlns:a16="http://schemas.microsoft.com/office/drawing/2014/main" id="{53FF4484-7771-43E3-AAA2-CD653B3FD9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23" name="Text Box 17">
          <a:extLst>
            <a:ext uri="{FF2B5EF4-FFF2-40B4-BE49-F238E27FC236}">
              <a16:creationId xmlns:a16="http://schemas.microsoft.com/office/drawing/2014/main" id="{699DE8DF-B5AA-45FD-B3B2-52292B655F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24" name="Text Box 18">
          <a:extLst>
            <a:ext uri="{FF2B5EF4-FFF2-40B4-BE49-F238E27FC236}">
              <a16:creationId xmlns:a16="http://schemas.microsoft.com/office/drawing/2014/main" id="{BC59AA8A-A3B8-42F3-8C75-331ABB9CF89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25" name="Text Box 16">
          <a:extLst>
            <a:ext uri="{FF2B5EF4-FFF2-40B4-BE49-F238E27FC236}">
              <a16:creationId xmlns:a16="http://schemas.microsoft.com/office/drawing/2014/main" id="{63A3190E-14E3-4185-8607-9D76CF7073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26" name="Text Box 17">
          <a:extLst>
            <a:ext uri="{FF2B5EF4-FFF2-40B4-BE49-F238E27FC236}">
              <a16:creationId xmlns:a16="http://schemas.microsoft.com/office/drawing/2014/main" id="{D4C7A520-C04B-4B42-8225-07E020F523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27" name="Text Box 18">
          <a:extLst>
            <a:ext uri="{FF2B5EF4-FFF2-40B4-BE49-F238E27FC236}">
              <a16:creationId xmlns:a16="http://schemas.microsoft.com/office/drawing/2014/main" id="{D2D227D5-7F0A-4282-A9D3-C8DF24A8EB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28" name="Text Box 19">
          <a:extLst>
            <a:ext uri="{FF2B5EF4-FFF2-40B4-BE49-F238E27FC236}">
              <a16:creationId xmlns:a16="http://schemas.microsoft.com/office/drawing/2014/main" id="{EC0BBD39-7FA7-46CB-A2EA-C3D8219B45E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29" name="Text Box 16">
          <a:extLst>
            <a:ext uri="{FF2B5EF4-FFF2-40B4-BE49-F238E27FC236}">
              <a16:creationId xmlns:a16="http://schemas.microsoft.com/office/drawing/2014/main" id="{5A93A0D5-560C-483E-8167-E1FDB52809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30" name="Text Box 17">
          <a:extLst>
            <a:ext uri="{FF2B5EF4-FFF2-40B4-BE49-F238E27FC236}">
              <a16:creationId xmlns:a16="http://schemas.microsoft.com/office/drawing/2014/main" id="{B729DAB0-386B-46C9-85DC-AEF03BAD561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31" name="Text Box 18">
          <a:extLst>
            <a:ext uri="{FF2B5EF4-FFF2-40B4-BE49-F238E27FC236}">
              <a16:creationId xmlns:a16="http://schemas.microsoft.com/office/drawing/2014/main" id="{3EBF989B-E6AA-4C42-8E1C-8C503F275F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32" name="Text Box 19">
          <a:extLst>
            <a:ext uri="{FF2B5EF4-FFF2-40B4-BE49-F238E27FC236}">
              <a16:creationId xmlns:a16="http://schemas.microsoft.com/office/drawing/2014/main" id="{26FD1E71-DCAC-4ECC-AC9D-DFD38A9BB6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56743"/>
    <xdr:sp macro="" textlink="">
      <xdr:nvSpPr>
        <xdr:cNvPr id="2333" name="Text Box 15">
          <a:extLst>
            <a:ext uri="{FF2B5EF4-FFF2-40B4-BE49-F238E27FC236}">
              <a16:creationId xmlns:a16="http://schemas.microsoft.com/office/drawing/2014/main" id="{E60E2002-F252-4DFA-BF18-70DAA4693AA1}"/>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334" name="Text Box 15">
          <a:extLst>
            <a:ext uri="{FF2B5EF4-FFF2-40B4-BE49-F238E27FC236}">
              <a16:creationId xmlns:a16="http://schemas.microsoft.com/office/drawing/2014/main" id="{C7302463-6272-4082-9F1E-31EEAE62FDA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335" name="Text Box 15">
          <a:extLst>
            <a:ext uri="{FF2B5EF4-FFF2-40B4-BE49-F238E27FC236}">
              <a16:creationId xmlns:a16="http://schemas.microsoft.com/office/drawing/2014/main" id="{31773CB2-2784-4D8F-938D-3E3A1CC42E6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336" name="Text Box 15">
          <a:extLst>
            <a:ext uri="{FF2B5EF4-FFF2-40B4-BE49-F238E27FC236}">
              <a16:creationId xmlns:a16="http://schemas.microsoft.com/office/drawing/2014/main" id="{44F248C1-F4EC-49C8-9B80-655C7A2B62B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337" name="Text Box 15">
          <a:extLst>
            <a:ext uri="{FF2B5EF4-FFF2-40B4-BE49-F238E27FC236}">
              <a16:creationId xmlns:a16="http://schemas.microsoft.com/office/drawing/2014/main" id="{A69F8B1D-C968-4C1D-92B5-C740362EE9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213632"/>
    <xdr:sp macro="" textlink="">
      <xdr:nvSpPr>
        <xdr:cNvPr id="2338" name="Text Box 15">
          <a:extLst>
            <a:ext uri="{FF2B5EF4-FFF2-40B4-BE49-F238E27FC236}">
              <a16:creationId xmlns:a16="http://schemas.microsoft.com/office/drawing/2014/main" id="{01C5A903-7C9B-4A93-81B5-F337530B82D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39" name="Text Box 16">
          <a:extLst>
            <a:ext uri="{FF2B5EF4-FFF2-40B4-BE49-F238E27FC236}">
              <a16:creationId xmlns:a16="http://schemas.microsoft.com/office/drawing/2014/main" id="{7E7E1CDB-5805-4752-9058-E50B8574B8A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40" name="Text Box 17">
          <a:extLst>
            <a:ext uri="{FF2B5EF4-FFF2-40B4-BE49-F238E27FC236}">
              <a16:creationId xmlns:a16="http://schemas.microsoft.com/office/drawing/2014/main" id="{9A8CA10C-58FA-4F31-A3B7-990784555E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41" name="Text Box 18">
          <a:extLst>
            <a:ext uri="{FF2B5EF4-FFF2-40B4-BE49-F238E27FC236}">
              <a16:creationId xmlns:a16="http://schemas.microsoft.com/office/drawing/2014/main" id="{C3AAA1EB-1194-4803-A3A4-B2AC104E7D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42" name="Text Box 19">
          <a:extLst>
            <a:ext uri="{FF2B5EF4-FFF2-40B4-BE49-F238E27FC236}">
              <a16:creationId xmlns:a16="http://schemas.microsoft.com/office/drawing/2014/main" id="{D5286DDB-6B14-402F-A734-7526D41D77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43" name="Text Box 16">
          <a:extLst>
            <a:ext uri="{FF2B5EF4-FFF2-40B4-BE49-F238E27FC236}">
              <a16:creationId xmlns:a16="http://schemas.microsoft.com/office/drawing/2014/main" id="{DEE49915-5E5B-478E-A3AA-8DD2BE42498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44" name="Text Box 17">
          <a:extLst>
            <a:ext uri="{FF2B5EF4-FFF2-40B4-BE49-F238E27FC236}">
              <a16:creationId xmlns:a16="http://schemas.microsoft.com/office/drawing/2014/main" id="{399FF103-215D-4F7F-8819-7FB61843324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45" name="Text Box 18">
          <a:extLst>
            <a:ext uri="{FF2B5EF4-FFF2-40B4-BE49-F238E27FC236}">
              <a16:creationId xmlns:a16="http://schemas.microsoft.com/office/drawing/2014/main" id="{055161E2-E87E-4E86-BA61-ACEE56DCF7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46" name="Text Box 19">
          <a:extLst>
            <a:ext uri="{FF2B5EF4-FFF2-40B4-BE49-F238E27FC236}">
              <a16:creationId xmlns:a16="http://schemas.microsoft.com/office/drawing/2014/main" id="{1CF636C9-9758-443E-BCD9-0ED0A41951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347" name="Text Box 16">
          <a:extLst>
            <a:ext uri="{FF2B5EF4-FFF2-40B4-BE49-F238E27FC236}">
              <a16:creationId xmlns:a16="http://schemas.microsoft.com/office/drawing/2014/main" id="{3F7F5888-0D04-4351-91CA-7DA617CB4E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348" name="Text Box 17">
          <a:extLst>
            <a:ext uri="{FF2B5EF4-FFF2-40B4-BE49-F238E27FC236}">
              <a16:creationId xmlns:a16="http://schemas.microsoft.com/office/drawing/2014/main" id="{29901CBD-826A-4D63-8D5B-FCAEED250C7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349" name="Text Box 18">
          <a:extLst>
            <a:ext uri="{FF2B5EF4-FFF2-40B4-BE49-F238E27FC236}">
              <a16:creationId xmlns:a16="http://schemas.microsoft.com/office/drawing/2014/main" id="{A7B45203-D308-44A4-984A-EF965420BE6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350" name="Text Box 19">
          <a:extLst>
            <a:ext uri="{FF2B5EF4-FFF2-40B4-BE49-F238E27FC236}">
              <a16:creationId xmlns:a16="http://schemas.microsoft.com/office/drawing/2014/main" id="{27DD336D-3F9F-4897-A03E-2F8279CDAFD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351" name="Text Box 15">
          <a:extLst>
            <a:ext uri="{FF2B5EF4-FFF2-40B4-BE49-F238E27FC236}">
              <a16:creationId xmlns:a16="http://schemas.microsoft.com/office/drawing/2014/main" id="{0115DD81-CB7D-4D25-92D1-8BFF7FBF7AE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52" name="Text Box 16">
          <a:extLst>
            <a:ext uri="{FF2B5EF4-FFF2-40B4-BE49-F238E27FC236}">
              <a16:creationId xmlns:a16="http://schemas.microsoft.com/office/drawing/2014/main" id="{CFB688D4-D70B-46EC-BC46-E2E1AF1403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53" name="Text Box 17">
          <a:extLst>
            <a:ext uri="{FF2B5EF4-FFF2-40B4-BE49-F238E27FC236}">
              <a16:creationId xmlns:a16="http://schemas.microsoft.com/office/drawing/2014/main" id="{175354CF-AE5F-4F78-A81A-91BF0BDBF2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54" name="Text Box 18">
          <a:extLst>
            <a:ext uri="{FF2B5EF4-FFF2-40B4-BE49-F238E27FC236}">
              <a16:creationId xmlns:a16="http://schemas.microsoft.com/office/drawing/2014/main" id="{EEA97C70-AC39-4FD8-BC1C-4A3FE7F11A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55" name="Text Box 19">
          <a:extLst>
            <a:ext uri="{FF2B5EF4-FFF2-40B4-BE49-F238E27FC236}">
              <a16:creationId xmlns:a16="http://schemas.microsoft.com/office/drawing/2014/main" id="{FD3469A3-D855-4C2F-8929-538B6285A7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18</xdr:row>
      <xdr:rowOff>504825</xdr:rowOff>
    </xdr:from>
    <xdr:ext cx="95250" cy="442269"/>
    <xdr:sp macro="" textlink="">
      <xdr:nvSpPr>
        <xdr:cNvPr id="2356" name="Text Box 15">
          <a:extLst>
            <a:ext uri="{FF2B5EF4-FFF2-40B4-BE49-F238E27FC236}">
              <a16:creationId xmlns:a16="http://schemas.microsoft.com/office/drawing/2014/main" id="{D773350C-2A2A-4357-9C48-BC37AC5FE0F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57" name="Text Box 16">
          <a:extLst>
            <a:ext uri="{FF2B5EF4-FFF2-40B4-BE49-F238E27FC236}">
              <a16:creationId xmlns:a16="http://schemas.microsoft.com/office/drawing/2014/main" id="{30F42E8D-DFB3-465C-9772-5485FA6F8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58" name="Text Box 17">
          <a:extLst>
            <a:ext uri="{FF2B5EF4-FFF2-40B4-BE49-F238E27FC236}">
              <a16:creationId xmlns:a16="http://schemas.microsoft.com/office/drawing/2014/main" id="{C5887CE5-52AE-4CA8-8A09-95992D6C4A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59" name="Text Box 18">
          <a:extLst>
            <a:ext uri="{FF2B5EF4-FFF2-40B4-BE49-F238E27FC236}">
              <a16:creationId xmlns:a16="http://schemas.microsoft.com/office/drawing/2014/main" id="{618C297D-3436-46C9-AA37-D100A54E7F5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60" name="Text Box 16">
          <a:extLst>
            <a:ext uri="{FF2B5EF4-FFF2-40B4-BE49-F238E27FC236}">
              <a16:creationId xmlns:a16="http://schemas.microsoft.com/office/drawing/2014/main" id="{CC388596-BA75-47A9-B47A-9FC761BF72A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61" name="Text Box 17">
          <a:extLst>
            <a:ext uri="{FF2B5EF4-FFF2-40B4-BE49-F238E27FC236}">
              <a16:creationId xmlns:a16="http://schemas.microsoft.com/office/drawing/2014/main" id="{80328C89-F919-42EE-ACCC-F7457E88704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62" name="Text Box 18">
          <a:extLst>
            <a:ext uri="{FF2B5EF4-FFF2-40B4-BE49-F238E27FC236}">
              <a16:creationId xmlns:a16="http://schemas.microsoft.com/office/drawing/2014/main" id="{9B1F2124-F180-44FA-AA3F-41B13DC7D91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63" name="Text Box 19">
          <a:extLst>
            <a:ext uri="{FF2B5EF4-FFF2-40B4-BE49-F238E27FC236}">
              <a16:creationId xmlns:a16="http://schemas.microsoft.com/office/drawing/2014/main" id="{C898B742-7FD7-47AF-96BD-7E98FC5D26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64" name="Text Box 16">
          <a:extLst>
            <a:ext uri="{FF2B5EF4-FFF2-40B4-BE49-F238E27FC236}">
              <a16:creationId xmlns:a16="http://schemas.microsoft.com/office/drawing/2014/main" id="{0C9EF1F3-4BB9-4A79-9ECC-E44ED8C3E43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65" name="Text Box 17">
          <a:extLst>
            <a:ext uri="{FF2B5EF4-FFF2-40B4-BE49-F238E27FC236}">
              <a16:creationId xmlns:a16="http://schemas.microsoft.com/office/drawing/2014/main" id="{26EC42D1-D1F7-42B9-B4D5-6D843BF8F2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66" name="Text Box 18">
          <a:extLst>
            <a:ext uri="{FF2B5EF4-FFF2-40B4-BE49-F238E27FC236}">
              <a16:creationId xmlns:a16="http://schemas.microsoft.com/office/drawing/2014/main" id="{53D2419F-CAB2-4E30-8318-BAE5F95173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367" name="Text Box 15">
          <a:extLst>
            <a:ext uri="{FF2B5EF4-FFF2-40B4-BE49-F238E27FC236}">
              <a16:creationId xmlns:a16="http://schemas.microsoft.com/office/drawing/2014/main" id="{0FE5F72F-942C-47D7-A096-94A4363DB27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68" name="Text Box 16">
          <a:extLst>
            <a:ext uri="{FF2B5EF4-FFF2-40B4-BE49-F238E27FC236}">
              <a16:creationId xmlns:a16="http://schemas.microsoft.com/office/drawing/2014/main" id="{5AAD82C1-73D9-4CC2-AD4E-842BA2DA92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69" name="Text Box 17">
          <a:extLst>
            <a:ext uri="{FF2B5EF4-FFF2-40B4-BE49-F238E27FC236}">
              <a16:creationId xmlns:a16="http://schemas.microsoft.com/office/drawing/2014/main" id="{86C29675-26FB-45EB-B63D-8647D0D30F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70" name="Text Box 18">
          <a:extLst>
            <a:ext uri="{FF2B5EF4-FFF2-40B4-BE49-F238E27FC236}">
              <a16:creationId xmlns:a16="http://schemas.microsoft.com/office/drawing/2014/main" id="{1C4FF183-3C31-4BE0-905D-FF17AE5F2F3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71" name="Text Box 19">
          <a:extLst>
            <a:ext uri="{FF2B5EF4-FFF2-40B4-BE49-F238E27FC236}">
              <a16:creationId xmlns:a16="http://schemas.microsoft.com/office/drawing/2014/main" id="{717FBAA9-09A6-4471-B1AC-5544DA3B95F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72" name="Text Box 16">
          <a:extLst>
            <a:ext uri="{FF2B5EF4-FFF2-40B4-BE49-F238E27FC236}">
              <a16:creationId xmlns:a16="http://schemas.microsoft.com/office/drawing/2014/main" id="{553DE6A5-E93B-4CC5-8742-B6178D76FC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73" name="Text Box 17">
          <a:extLst>
            <a:ext uri="{FF2B5EF4-FFF2-40B4-BE49-F238E27FC236}">
              <a16:creationId xmlns:a16="http://schemas.microsoft.com/office/drawing/2014/main" id="{6702548E-5998-4AAC-858A-103598A40B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74" name="Text Box 18">
          <a:extLst>
            <a:ext uri="{FF2B5EF4-FFF2-40B4-BE49-F238E27FC236}">
              <a16:creationId xmlns:a16="http://schemas.microsoft.com/office/drawing/2014/main" id="{17F6BE8A-8A40-40A9-B47F-78CED2BF13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75" name="Text Box 19">
          <a:extLst>
            <a:ext uri="{FF2B5EF4-FFF2-40B4-BE49-F238E27FC236}">
              <a16:creationId xmlns:a16="http://schemas.microsoft.com/office/drawing/2014/main" id="{B1D47953-98CF-45CF-926E-E2117DF618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376" name="Text Box 16">
          <a:extLst>
            <a:ext uri="{FF2B5EF4-FFF2-40B4-BE49-F238E27FC236}">
              <a16:creationId xmlns:a16="http://schemas.microsoft.com/office/drawing/2014/main" id="{F1760B68-B09A-477B-85A9-5242F9FC6F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377" name="Text Box 17">
          <a:extLst>
            <a:ext uri="{FF2B5EF4-FFF2-40B4-BE49-F238E27FC236}">
              <a16:creationId xmlns:a16="http://schemas.microsoft.com/office/drawing/2014/main" id="{48C65881-C045-4E6D-8986-01180ECAA1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378" name="Text Box 18">
          <a:extLst>
            <a:ext uri="{FF2B5EF4-FFF2-40B4-BE49-F238E27FC236}">
              <a16:creationId xmlns:a16="http://schemas.microsoft.com/office/drawing/2014/main" id="{4449A35D-4DFF-4A1F-9494-4A24DA714AA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379" name="Text Box 19">
          <a:extLst>
            <a:ext uri="{FF2B5EF4-FFF2-40B4-BE49-F238E27FC236}">
              <a16:creationId xmlns:a16="http://schemas.microsoft.com/office/drawing/2014/main" id="{ED4301E1-BB26-4DE2-95EE-C9F353DB977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380" name="Text Box 15">
          <a:extLst>
            <a:ext uri="{FF2B5EF4-FFF2-40B4-BE49-F238E27FC236}">
              <a16:creationId xmlns:a16="http://schemas.microsoft.com/office/drawing/2014/main" id="{41C23B6E-5713-459D-A300-ECC6C74F29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81" name="Text Box 16">
          <a:extLst>
            <a:ext uri="{FF2B5EF4-FFF2-40B4-BE49-F238E27FC236}">
              <a16:creationId xmlns:a16="http://schemas.microsoft.com/office/drawing/2014/main" id="{1BA4E24E-7073-4DE0-B382-31A314AF1C6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82" name="Text Box 17">
          <a:extLst>
            <a:ext uri="{FF2B5EF4-FFF2-40B4-BE49-F238E27FC236}">
              <a16:creationId xmlns:a16="http://schemas.microsoft.com/office/drawing/2014/main" id="{01258DC1-8922-4771-8B67-3178CF83318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83" name="Text Box 18">
          <a:extLst>
            <a:ext uri="{FF2B5EF4-FFF2-40B4-BE49-F238E27FC236}">
              <a16:creationId xmlns:a16="http://schemas.microsoft.com/office/drawing/2014/main" id="{561B8912-17F6-4C23-AAA7-F0BD6C106F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384" name="Text Box 19">
          <a:extLst>
            <a:ext uri="{FF2B5EF4-FFF2-40B4-BE49-F238E27FC236}">
              <a16:creationId xmlns:a16="http://schemas.microsoft.com/office/drawing/2014/main" id="{DB291158-0C90-47B7-A3A7-A0E26CC9E81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85" name="Text Box 16">
          <a:extLst>
            <a:ext uri="{FF2B5EF4-FFF2-40B4-BE49-F238E27FC236}">
              <a16:creationId xmlns:a16="http://schemas.microsoft.com/office/drawing/2014/main" id="{DB1DEE4E-CCA5-4D45-9A95-86476DB3DC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386" name="Text Box 17">
          <a:extLst>
            <a:ext uri="{FF2B5EF4-FFF2-40B4-BE49-F238E27FC236}">
              <a16:creationId xmlns:a16="http://schemas.microsoft.com/office/drawing/2014/main" id="{52DE060D-68B7-4245-B7B3-AEEF96F77D7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20</xdr:row>
      <xdr:rowOff>15875</xdr:rowOff>
    </xdr:from>
    <xdr:ext cx="95250" cy="171450"/>
    <xdr:sp macro="" textlink="">
      <xdr:nvSpPr>
        <xdr:cNvPr id="2387" name="Text Box 18">
          <a:extLst>
            <a:ext uri="{FF2B5EF4-FFF2-40B4-BE49-F238E27FC236}">
              <a16:creationId xmlns:a16="http://schemas.microsoft.com/office/drawing/2014/main" id="{9B5209EB-F18A-45F8-BE99-ACF76045876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88" name="Text Box 16">
          <a:extLst>
            <a:ext uri="{FF2B5EF4-FFF2-40B4-BE49-F238E27FC236}">
              <a16:creationId xmlns:a16="http://schemas.microsoft.com/office/drawing/2014/main" id="{F917C15F-F7C9-4B8D-8A5B-8E3EB663AB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89" name="Text Box 17">
          <a:extLst>
            <a:ext uri="{FF2B5EF4-FFF2-40B4-BE49-F238E27FC236}">
              <a16:creationId xmlns:a16="http://schemas.microsoft.com/office/drawing/2014/main" id="{6F4107DA-211A-42A5-BD9B-DAA20C775FB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90" name="Text Box 18">
          <a:extLst>
            <a:ext uri="{FF2B5EF4-FFF2-40B4-BE49-F238E27FC236}">
              <a16:creationId xmlns:a16="http://schemas.microsoft.com/office/drawing/2014/main" id="{EB385E68-1DFC-4180-9769-6A73DC9143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91" name="Text Box 19">
          <a:extLst>
            <a:ext uri="{FF2B5EF4-FFF2-40B4-BE49-F238E27FC236}">
              <a16:creationId xmlns:a16="http://schemas.microsoft.com/office/drawing/2014/main" id="{08023D75-0436-4E74-B55A-39FEBD87869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392" name="Text Box 16">
          <a:extLst>
            <a:ext uri="{FF2B5EF4-FFF2-40B4-BE49-F238E27FC236}">
              <a16:creationId xmlns:a16="http://schemas.microsoft.com/office/drawing/2014/main" id="{9C43E67E-399C-4E8F-A648-7707F816BE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393" name="Text Box 15">
          <a:extLst>
            <a:ext uri="{FF2B5EF4-FFF2-40B4-BE49-F238E27FC236}">
              <a16:creationId xmlns:a16="http://schemas.microsoft.com/office/drawing/2014/main" id="{2D359EF0-1B51-4133-8C22-F0E7575F4C3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2394" name="Text Box 15">
          <a:extLst>
            <a:ext uri="{FF2B5EF4-FFF2-40B4-BE49-F238E27FC236}">
              <a16:creationId xmlns:a16="http://schemas.microsoft.com/office/drawing/2014/main" id="{4EE380D2-570E-47F2-AFEA-36A80AB066D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95" name="Text Box 15">
          <a:extLst>
            <a:ext uri="{FF2B5EF4-FFF2-40B4-BE49-F238E27FC236}">
              <a16:creationId xmlns:a16="http://schemas.microsoft.com/office/drawing/2014/main" id="{CEA17625-500A-4D20-91EB-A551A12636E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96" name="Text Box 15">
          <a:extLst>
            <a:ext uri="{FF2B5EF4-FFF2-40B4-BE49-F238E27FC236}">
              <a16:creationId xmlns:a16="http://schemas.microsoft.com/office/drawing/2014/main" id="{DAB42BA6-3AC0-4E5E-ABCA-56DE9BD8286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97" name="Text Box 15">
          <a:extLst>
            <a:ext uri="{FF2B5EF4-FFF2-40B4-BE49-F238E27FC236}">
              <a16:creationId xmlns:a16="http://schemas.microsoft.com/office/drawing/2014/main" id="{3FFD8709-6F5D-4C3D-BD11-10A3E9CD4C6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98" name="Text Box 15">
          <a:extLst>
            <a:ext uri="{FF2B5EF4-FFF2-40B4-BE49-F238E27FC236}">
              <a16:creationId xmlns:a16="http://schemas.microsoft.com/office/drawing/2014/main" id="{B964FACF-2F0B-4291-B0A6-2C81014A51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399" name="Text Box 15">
          <a:extLst>
            <a:ext uri="{FF2B5EF4-FFF2-40B4-BE49-F238E27FC236}">
              <a16:creationId xmlns:a16="http://schemas.microsoft.com/office/drawing/2014/main" id="{9EADE018-BA5B-4AFE-9DA4-1560007DCDB7}"/>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00" name="Text Box 16">
          <a:extLst>
            <a:ext uri="{FF2B5EF4-FFF2-40B4-BE49-F238E27FC236}">
              <a16:creationId xmlns:a16="http://schemas.microsoft.com/office/drawing/2014/main" id="{856CE4F2-02B2-4698-9470-AEBD4101B44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01" name="Text Box 17">
          <a:extLst>
            <a:ext uri="{FF2B5EF4-FFF2-40B4-BE49-F238E27FC236}">
              <a16:creationId xmlns:a16="http://schemas.microsoft.com/office/drawing/2014/main" id="{8E5D5646-86D1-4267-A7D0-790AB647E7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02" name="Text Box 18">
          <a:extLst>
            <a:ext uri="{FF2B5EF4-FFF2-40B4-BE49-F238E27FC236}">
              <a16:creationId xmlns:a16="http://schemas.microsoft.com/office/drawing/2014/main" id="{43F6B48B-3760-4687-AB6C-8A819BD4CFC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03" name="Text Box 19">
          <a:extLst>
            <a:ext uri="{FF2B5EF4-FFF2-40B4-BE49-F238E27FC236}">
              <a16:creationId xmlns:a16="http://schemas.microsoft.com/office/drawing/2014/main" id="{70D5748A-1040-4421-840B-12F31733AA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04" name="Text Box 16">
          <a:extLst>
            <a:ext uri="{FF2B5EF4-FFF2-40B4-BE49-F238E27FC236}">
              <a16:creationId xmlns:a16="http://schemas.microsoft.com/office/drawing/2014/main" id="{0F8191EB-9E73-4AE4-95A7-DFED0C239F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05" name="Text Box 17">
          <a:extLst>
            <a:ext uri="{FF2B5EF4-FFF2-40B4-BE49-F238E27FC236}">
              <a16:creationId xmlns:a16="http://schemas.microsoft.com/office/drawing/2014/main" id="{F43826EC-9F23-4337-9FAB-3D0915C2C6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06" name="Text Box 18">
          <a:extLst>
            <a:ext uri="{FF2B5EF4-FFF2-40B4-BE49-F238E27FC236}">
              <a16:creationId xmlns:a16="http://schemas.microsoft.com/office/drawing/2014/main" id="{3D62663D-AAA6-4E87-9AB1-0DE5A803238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07" name="Text Box 19">
          <a:extLst>
            <a:ext uri="{FF2B5EF4-FFF2-40B4-BE49-F238E27FC236}">
              <a16:creationId xmlns:a16="http://schemas.microsoft.com/office/drawing/2014/main" id="{32AC2C35-036C-41CF-8419-366920962E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408" name="Text Box 16">
          <a:extLst>
            <a:ext uri="{FF2B5EF4-FFF2-40B4-BE49-F238E27FC236}">
              <a16:creationId xmlns:a16="http://schemas.microsoft.com/office/drawing/2014/main" id="{D41D3ABA-740C-4578-89B4-01055C96947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409" name="Text Box 17">
          <a:extLst>
            <a:ext uri="{FF2B5EF4-FFF2-40B4-BE49-F238E27FC236}">
              <a16:creationId xmlns:a16="http://schemas.microsoft.com/office/drawing/2014/main" id="{1580A92D-7029-4C55-953E-751A3FB6B7B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410" name="Text Box 18">
          <a:extLst>
            <a:ext uri="{FF2B5EF4-FFF2-40B4-BE49-F238E27FC236}">
              <a16:creationId xmlns:a16="http://schemas.microsoft.com/office/drawing/2014/main" id="{0F26CC78-5134-4124-84CF-B99489898F6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411" name="Text Box 19">
          <a:extLst>
            <a:ext uri="{FF2B5EF4-FFF2-40B4-BE49-F238E27FC236}">
              <a16:creationId xmlns:a16="http://schemas.microsoft.com/office/drawing/2014/main" id="{BD2B843D-7296-49C2-A940-2E11546CB0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412" name="Text Box 15">
          <a:extLst>
            <a:ext uri="{FF2B5EF4-FFF2-40B4-BE49-F238E27FC236}">
              <a16:creationId xmlns:a16="http://schemas.microsoft.com/office/drawing/2014/main" id="{14B031DC-2F86-4731-89CE-F169F40F5CD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13" name="Text Box 16">
          <a:extLst>
            <a:ext uri="{FF2B5EF4-FFF2-40B4-BE49-F238E27FC236}">
              <a16:creationId xmlns:a16="http://schemas.microsoft.com/office/drawing/2014/main" id="{6DEE609D-CCC7-4FC4-8170-8950ABE7A04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14" name="Text Box 17">
          <a:extLst>
            <a:ext uri="{FF2B5EF4-FFF2-40B4-BE49-F238E27FC236}">
              <a16:creationId xmlns:a16="http://schemas.microsoft.com/office/drawing/2014/main" id="{51D7FA59-8FBB-415D-A92F-3FAD90FB3B8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15" name="Text Box 18">
          <a:extLst>
            <a:ext uri="{FF2B5EF4-FFF2-40B4-BE49-F238E27FC236}">
              <a16:creationId xmlns:a16="http://schemas.microsoft.com/office/drawing/2014/main" id="{BFF3833E-5AF4-48BD-9310-728EEAA387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16" name="Text Box 19">
          <a:extLst>
            <a:ext uri="{FF2B5EF4-FFF2-40B4-BE49-F238E27FC236}">
              <a16:creationId xmlns:a16="http://schemas.microsoft.com/office/drawing/2014/main" id="{77EB61D4-E9F7-4B3B-BF8F-C90857E2DB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17" name="Text Box 16">
          <a:extLst>
            <a:ext uri="{FF2B5EF4-FFF2-40B4-BE49-F238E27FC236}">
              <a16:creationId xmlns:a16="http://schemas.microsoft.com/office/drawing/2014/main" id="{7342C143-FFD3-4F6D-9CEC-D858230E64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18" name="Text Box 17">
          <a:extLst>
            <a:ext uri="{FF2B5EF4-FFF2-40B4-BE49-F238E27FC236}">
              <a16:creationId xmlns:a16="http://schemas.microsoft.com/office/drawing/2014/main" id="{F7059628-4600-42C2-9723-70D30C3597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19" name="Text Box 18">
          <a:extLst>
            <a:ext uri="{FF2B5EF4-FFF2-40B4-BE49-F238E27FC236}">
              <a16:creationId xmlns:a16="http://schemas.microsoft.com/office/drawing/2014/main" id="{7AF2C1BE-6E9D-43C3-B7E6-447126BA8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20" name="Text Box 16">
          <a:extLst>
            <a:ext uri="{FF2B5EF4-FFF2-40B4-BE49-F238E27FC236}">
              <a16:creationId xmlns:a16="http://schemas.microsoft.com/office/drawing/2014/main" id="{8434DB14-8968-4B79-9530-C460F94793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21" name="Text Box 17">
          <a:extLst>
            <a:ext uri="{FF2B5EF4-FFF2-40B4-BE49-F238E27FC236}">
              <a16:creationId xmlns:a16="http://schemas.microsoft.com/office/drawing/2014/main" id="{E6230483-6AAC-4116-AEDB-106EA94E05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22" name="Text Box 18">
          <a:extLst>
            <a:ext uri="{FF2B5EF4-FFF2-40B4-BE49-F238E27FC236}">
              <a16:creationId xmlns:a16="http://schemas.microsoft.com/office/drawing/2014/main" id="{A564BBF4-5518-4A71-89C3-018843C872F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23" name="Text Box 19">
          <a:extLst>
            <a:ext uri="{FF2B5EF4-FFF2-40B4-BE49-F238E27FC236}">
              <a16:creationId xmlns:a16="http://schemas.microsoft.com/office/drawing/2014/main" id="{1325116D-6722-4AE1-AC6C-8ED9B475C9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24" name="Text Box 16">
          <a:extLst>
            <a:ext uri="{FF2B5EF4-FFF2-40B4-BE49-F238E27FC236}">
              <a16:creationId xmlns:a16="http://schemas.microsoft.com/office/drawing/2014/main" id="{1CCCF8FC-3311-45C4-9567-7FDE4BF76D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25" name="Text Box 17">
          <a:extLst>
            <a:ext uri="{FF2B5EF4-FFF2-40B4-BE49-F238E27FC236}">
              <a16:creationId xmlns:a16="http://schemas.microsoft.com/office/drawing/2014/main" id="{DE9992E5-DDD4-4A00-9AD7-FC6E9875411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26" name="Text Box 18">
          <a:extLst>
            <a:ext uri="{FF2B5EF4-FFF2-40B4-BE49-F238E27FC236}">
              <a16:creationId xmlns:a16="http://schemas.microsoft.com/office/drawing/2014/main" id="{8BF9F18E-A55F-4312-A861-F91CE8DF16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27" name="Text Box 19">
          <a:extLst>
            <a:ext uri="{FF2B5EF4-FFF2-40B4-BE49-F238E27FC236}">
              <a16:creationId xmlns:a16="http://schemas.microsoft.com/office/drawing/2014/main" id="{812DFFE5-2149-4459-8EA8-BE813146E2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56743"/>
    <xdr:sp macro="" textlink="">
      <xdr:nvSpPr>
        <xdr:cNvPr id="2428" name="Text Box 15">
          <a:extLst>
            <a:ext uri="{FF2B5EF4-FFF2-40B4-BE49-F238E27FC236}">
              <a16:creationId xmlns:a16="http://schemas.microsoft.com/office/drawing/2014/main" id="{AF22FE06-528C-4200-9D0F-E5F47F950EFE}"/>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429" name="Text Box 15">
          <a:extLst>
            <a:ext uri="{FF2B5EF4-FFF2-40B4-BE49-F238E27FC236}">
              <a16:creationId xmlns:a16="http://schemas.microsoft.com/office/drawing/2014/main" id="{EF75B6C2-AAA6-41AA-B75D-4495DFD3A0A0}"/>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430" name="Text Box 15">
          <a:extLst>
            <a:ext uri="{FF2B5EF4-FFF2-40B4-BE49-F238E27FC236}">
              <a16:creationId xmlns:a16="http://schemas.microsoft.com/office/drawing/2014/main" id="{BBF84823-F776-4B0A-B755-ED2A11B07FD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431" name="Text Box 15">
          <a:extLst>
            <a:ext uri="{FF2B5EF4-FFF2-40B4-BE49-F238E27FC236}">
              <a16:creationId xmlns:a16="http://schemas.microsoft.com/office/drawing/2014/main" id="{66001E70-822D-4D29-8E43-88E7F740A1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432" name="Text Box 15">
          <a:extLst>
            <a:ext uri="{FF2B5EF4-FFF2-40B4-BE49-F238E27FC236}">
              <a16:creationId xmlns:a16="http://schemas.microsoft.com/office/drawing/2014/main" id="{CD2CF708-C09F-422A-80E2-38144D50DA1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2433" name="Text Box 15">
          <a:extLst>
            <a:ext uri="{FF2B5EF4-FFF2-40B4-BE49-F238E27FC236}">
              <a16:creationId xmlns:a16="http://schemas.microsoft.com/office/drawing/2014/main" id="{147226A2-E95A-46BC-BAEA-4ADB335FC7B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34" name="Text Box 16">
          <a:extLst>
            <a:ext uri="{FF2B5EF4-FFF2-40B4-BE49-F238E27FC236}">
              <a16:creationId xmlns:a16="http://schemas.microsoft.com/office/drawing/2014/main" id="{7C0F592F-5F0C-41B0-A78B-166BA43F8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35" name="Text Box 17">
          <a:extLst>
            <a:ext uri="{FF2B5EF4-FFF2-40B4-BE49-F238E27FC236}">
              <a16:creationId xmlns:a16="http://schemas.microsoft.com/office/drawing/2014/main" id="{C0992608-06F5-494C-A90F-D44B59948D6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36" name="Text Box 18">
          <a:extLst>
            <a:ext uri="{FF2B5EF4-FFF2-40B4-BE49-F238E27FC236}">
              <a16:creationId xmlns:a16="http://schemas.microsoft.com/office/drawing/2014/main" id="{6BCAEE7C-7F5E-4327-B285-49DD17DA52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37" name="Text Box 19">
          <a:extLst>
            <a:ext uri="{FF2B5EF4-FFF2-40B4-BE49-F238E27FC236}">
              <a16:creationId xmlns:a16="http://schemas.microsoft.com/office/drawing/2014/main" id="{51E7A403-310D-4DEA-9EC1-F7DBF2E461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38" name="Text Box 16">
          <a:extLst>
            <a:ext uri="{FF2B5EF4-FFF2-40B4-BE49-F238E27FC236}">
              <a16:creationId xmlns:a16="http://schemas.microsoft.com/office/drawing/2014/main" id="{18F717D6-23C1-45F9-8321-D2684BF567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39" name="Text Box 17">
          <a:extLst>
            <a:ext uri="{FF2B5EF4-FFF2-40B4-BE49-F238E27FC236}">
              <a16:creationId xmlns:a16="http://schemas.microsoft.com/office/drawing/2014/main" id="{85E4125D-BBDE-42A1-8077-10E8D69D8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40" name="Text Box 18">
          <a:extLst>
            <a:ext uri="{FF2B5EF4-FFF2-40B4-BE49-F238E27FC236}">
              <a16:creationId xmlns:a16="http://schemas.microsoft.com/office/drawing/2014/main" id="{836C9DB2-5E88-4C38-A85B-85E95586E8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41" name="Text Box 19">
          <a:extLst>
            <a:ext uri="{FF2B5EF4-FFF2-40B4-BE49-F238E27FC236}">
              <a16:creationId xmlns:a16="http://schemas.microsoft.com/office/drawing/2014/main" id="{1AB1B282-F35E-400F-8E43-4738239609B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442" name="Text Box 16">
          <a:extLst>
            <a:ext uri="{FF2B5EF4-FFF2-40B4-BE49-F238E27FC236}">
              <a16:creationId xmlns:a16="http://schemas.microsoft.com/office/drawing/2014/main" id="{9FEC8522-08D6-47D3-9042-E733F65C93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443" name="Text Box 17">
          <a:extLst>
            <a:ext uri="{FF2B5EF4-FFF2-40B4-BE49-F238E27FC236}">
              <a16:creationId xmlns:a16="http://schemas.microsoft.com/office/drawing/2014/main" id="{B72DA6C9-564B-454A-A520-BA0C32B698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444" name="Text Box 18">
          <a:extLst>
            <a:ext uri="{FF2B5EF4-FFF2-40B4-BE49-F238E27FC236}">
              <a16:creationId xmlns:a16="http://schemas.microsoft.com/office/drawing/2014/main" id="{C97729F1-DC53-464E-B76F-7482D9B1DBE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445" name="Text Box 19">
          <a:extLst>
            <a:ext uri="{FF2B5EF4-FFF2-40B4-BE49-F238E27FC236}">
              <a16:creationId xmlns:a16="http://schemas.microsoft.com/office/drawing/2014/main" id="{8B2789FF-BFF0-4298-8EDD-6C93E539C32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446" name="Text Box 15">
          <a:extLst>
            <a:ext uri="{FF2B5EF4-FFF2-40B4-BE49-F238E27FC236}">
              <a16:creationId xmlns:a16="http://schemas.microsoft.com/office/drawing/2014/main" id="{4FD600DD-194B-4EB4-93CC-D209F0112A6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47" name="Text Box 16">
          <a:extLst>
            <a:ext uri="{FF2B5EF4-FFF2-40B4-BE49-F238E27FC236}">
              <a16:creationId xmlns:a16="http://schemas.microsoft.com/office/drawing/2014/main" id="{3AB6DE8F-77ED-4EB2-9036-6272613C78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48" name="Text Box 17">
          <a:extLst>
            <a:ext uri="{FF2B5EF4-FFF2-40B4-BE49-F238E27FC236}">
              <a16:creationId xmlns:a16="http://schemas.microsoft.com/office/drawing/2014/main" id="{2AAA9FD4-7A67-411E-9723-AFFB00C57FD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49" name="Text Box 18">
          <a:extLst>
            <a:ext uri="{FF2B5EF4-FFF2-40B4-BE49-F238E27FC236}">
              <a16:creationId xmlns:a16="http://schemas.microsoft.com/office/drawing/2014/main" id="{947723FB-10DC-49B2-8524-00B1740CD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50" name="Text Box 19">
          <a:extLst>
            <a:ext uri="{FF2B5EF4-FFF2-40B4-BE49-F238E27FC236}">
              <a16:creationId xmlns:a16="http://schemas.microsoft.com/office/drawing/2014/main" id="{C631B1E6-F207-4A2E-9C56-E0B457076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22</xdr:row>
      <xdr:rowOff>504825</xdr:rowOff>
    </xdr:from>
    <xdr:ext cx="95250" cy="442269"/>
    <xdr:sp macro="" textlink="">
      <xdr:nvSpPr>
        <xdr:cNvPr id="2451" name="Text Box 15">
          <a:extLst>
            <a:ext uri="{FF2B5EF4-FFF2-40B4-BE49-F238E27FC236}">
              <a16:creationId xmlns:a16="http://schemas.microsoft.com/office/drawing/2014/main" id="{E56BC250-E521-427F-844B-E1F0F338225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52" name="Text Box 16">
          <a:extLst>
            <a:ext uri="{FF2B5EF4-FFF2-40B4-BE49-F238E27FC236}">
              <a16:creationId xmlns:a16="http://schemas.microsoft.com/office/drawing/2014/main" id="{3033EFF0-8382-4AAE-B3FE-2823DB81A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53" name="Text Box 17">
          <a:extLst>
            <a:ext uri="{FF2B5EF4-FFF2-40B4-BE49-F238E27FC236}">
              <a16:creationId xmlns:a16="http://schemas.microsoft.com/office/drawing/2014/main" id="{88FCE368-F1A2-4E5C-868B-F908C0FD56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54" name="Text Box 18">
          <a:extLst>
            <a:ext uri="{FF2B5EF4-FFF2-40B4-BE49-F238E27FC236}">
              <a16:creationId xmlns:a16="http://schemas.microsoft.com/office/drawing/2014/main" id="{522328DB-0635-4D21-A44A-89DC4F71A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55" name="Text Box 16">
          <a:extLst>
            <a:ext uri="{FF2B5EF4-FFF2-40B4-BE49-F238E27FC236}">
              <a16:creationId xmlns:a16="http://schemas.microsoft.com/office/drawing/2014/main" id="{BCEDBD44-9819-4CD1-9559-BB77937DCE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56" name="Text Box 17">
          <a:extLst>
            <a:ext uri="{FF2B5EF4-FFF2-40B4-BE49-F238E27FC236}">
              <a16:creationId xmlns:a16="http://schemas.microsoft.com/office/drawing/2014/main" id="{59F824D6-E0E7-4745-87D9-5878C1E827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57" name="Text Box 18">
          <a:extLst>
            <a:ext uri="{FF2B5EF4-FFF2-40B4-BE49-F238E27FC236}">
              <a16:creationId xmlns:a16="http://schemas.microsoft.com/office/drawing/2014/main" id="{184E5C8B-CE7E-4C89-ACDE-5A42D907E0A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58" name="Text Box 19">
          <a:extLst>
            <a:ext uri="{FF2B5EF4-FFF2-40B4-BE49-F238E27FC236}">
              <a16:creationId xmlns:a16="http://schemas.microsoft.com/office/drawing/2014/main" id="{CF7E5A73-7625-4C45-9969-B074AA5EA9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59" name="Text Box 16">
          <a:extLst>
            <a:ext uri="{FF2B5EF4-FFF2-40B4-BE49-F238E27FC236}">
              <a16:creationId xmlns:a16="http://schemas.microsoft.com/office/drawing/2014/main" id="{B3DC66D0-10F4-4026-8F88-1A0A1A47276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60" name="Text Box 17">
          <a:extLst>
            <a:ext uri="{FF2B5EF4-FFF2-40B4-BE49-F238E27FC236}">
              <a16:creationId xmlns:a16="http://schemas.microsoft.com/office/drawing/2014/main" id="{071B7B28-B2E2-4E56-9B1A-F901679D2D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61" name="Text Box 18">
          <a:extLst>
            <a:ext uri="{FF2B5EF4-FFF2-40B4-BE49-F238E27FC236}">
              <a16:creationId xmlns:a16="http://schemas.microsoft.com/office/drawing/2014/main" id="{B55F9FCD-2263-44D6-8954-C1BF6A633A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462" name="Text Box 15">
          <a:extLst>
            <a:ext uri="{FF2B5EF4-FFF2-40B4-BE49-F238E27FC236}">
              <a16:creationId xmlns:a16="http://schemas.microsoft.com/office/drawing/2014/main" id="{E8CC9B9B-12C3-41B6-AE80-66735B3EA02D}"/>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63" name="Text Box 16">
          <a:extLst>
            <a:ext uri="{FF2B5EF4-FFF2-40B4-BE49-F238E27FC236}">
              <a16:creationId xmlns:a16="http://schemas.microsoft.com/office/drawing/2014/main" id="{BEBACE22-2C3C-454B-B265-C2D55CCACC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64" name="Text Box 17">
          <a:extLst>
            <a:ext uri="{FF2B5EF4-FFF2-40B4-BE49-F238E27FC236}">
              <a16:creationId xmlns:a16="http://schemas.microsoft.com/office/drawing/2014/main" id="{878ABEE7-C3BC-4C58-BA7E-3F75521C51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65" name="Text Box 18">
          <a:extLst>
            <a:ext uri="{FF2B5EF4-FFF2-40B4-BE49-F238E27FC236}">
              <a16:creationId xmlns:a16="http://schemas.microsoft.com/office/drawing/2014/main" id="{369D912B-3E0A-4BCC-AAD9-99D71042C1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66" name="Text Box 19">
          <a:extLst>
            <a:ext uri="{FF2B5EF4-FFF2-40B4-BE49-F238E27FC236}">
              <a16:creationId xmlns:a16="http://schemas.microsoft.com/office/drawing/2014/main" id="{652C2721-39D0-4F0B-A612-8EF63955D8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67" name="Text Box 16">
          <a:extLst>
            <a:ext uri="{FF2B5EF4-FFF2-40B4-BE49-F238E27FC236}">
              <a16:creationId xmlns:a16="http://schemas.microsoft.com/office/drawing/2014/main" id="{16C652E7-A140-4849-A4EE-0F859B4CFD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68" name="Text Box 17">
          <a:extLst>
            <a:ext uri="{FF2B5EF4-FFF2-40B4-BE49-F238E27FC236}">
              <a16:creationId xmlns:a16="http://schemas.microsoft.com/office/drawing/2014/main" id="{D1C83C9A-F9F8-4757-8191-1B3981ECC2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69" name="Text Box 18">
          <a:extLst>
            <a:ext uri="{FF2B5EF4-FFF2-40B4-BE49-F238E27FC236}">
              <a16:creationId xmlns:a16="http://schemas.microsoft.com/office/drawing/2014/main" id="{4AAC5BC8-1F3C-448F-8CCF-9E419F81706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70" name="Text Box 19">
          <a:extLst>
            <a:ext uri="{FF2B5EF4-FFF2-40B4-BE49-F238E27FC236}">
              <a16:creationId xmlns:a16="http://schemas.microsoft.com/office/drawing/2014/main" id="{6DA41BD4-3013-4533-BB49-D8A0960D21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471" name="Text Box 16">
          <a:extLst>
            <a:ext uri="{FF2B5EF4-FFF2-40B4-BE49-F238E27FC236}">
              <a16:creationId xmlns:a16="http://schemas.microsoft.com/office/drawing/2014/main" id="{09845176-E0E5-4137-8BC4-E20CA05005E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472" name="Text Box 17">
          <a:extLst>
            <a:ext uri="{FF2B5EF4-FFF2-40B4-BE49-F238E27FC236}">
              <a16:creationId xmlns:a16="http://schemas.microsoft.com/office/drawing/2014/main" id="{B47E946D-E1E1-46E4-A9C4-E26C7990F8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473" name="Text Box 18">
          <a:extLst>
            <a:ext uri="{FF2B5EF4-FFF2-40B4-BE49-F238E27FC236}">
              <a16:creationId xmlns:a16="http://schemas.microsoft.com/office/drawing/2014/main" id="{579CF9F3-5357-46CF-8B5C-32032E8850A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474" name="Text Box 19">
          <a:extLst>
            <a:ext uri="{FF2B5EF4-FFF2-40B4-BE49-F238E27FC236}">
              <a16:creationId xmlns:a16="http://schemas.microsoft.com/office/drawing/2014/main" id="{D96549C8-0AD9-4F49-924A-1D3A56A30E5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475" name="Text Box 15">
          <a:extLst>
            <a:ext uri="{FF2B5EF4-FFF2-40B4-BE49-F238E27FC236}">
              <a16:creationId xmlns:a16="http://schemas.microsoft.com/office/drawing/2014/main" id="{C6192FD2-A78F-4002-A563-4B29398F029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76" name="Text Box 16">
          <a:extLst>
            <a:ext uri="{FF2B5EF4-FFF2-40B4-BE49-F238E27FC236}">
              <a16:creationId xmlns:a16="http://schemas.microsoft.com/office/drawing/2014/main" id="{8C45A1E0-F107-425B-9D5C-0CC94EC178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77" name="Text Box 17">
          <a:extLst>
            <a:ext uri="{FF2B5EF4-FFF2-40B4-BE49-F238E27FC236}">
              <a16:creationId xmlns:a16="http://schemas.microsoft.com/office/drawing/2014/main" id="{18261EEF-0816-47C6-A6DA-9293DA0720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78" name="Text Box 18">
          <a:extLst>
            <a:ext uri="{FF2B5EF4-FFF2-40B4-BE49-F238E27FC236}">
              <a16:creationId xmlns:a16="http://schemas.microsoft.com/office/drawing/2014/main" id="{61FAAB4A-B122-431E-B1B4-C5F7BF511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479" name="Text Box 19">
          <a:extLst>
            <a:ext uri="{FF2B5EF4-FFF2-40B4-BE49-F238E27FC236}">
              <a16:creationId xmlns:a16="http://schemas.microsoft.com/office/drawing/2014/main" id="{AD2859ED-8F95-460E-97EE-E10EE9B948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80" name="Text Box 16">
          <a:extLst>
            <a:ext uri="{FF2B5EF4-FFF2-40B4-BE49-F238E27FC236}">
              <a16:creationId xmlns:a16="http://schemas.microsoft.com/office/drawing/2014/main" id="{6E3E1B3E-DE9D-43C5-B8E3-DAD07C523BB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481" name="Text Box 17">
          <a:extLst>
            <a:ext uri="{FF2B5EF4-FFF2-40B4-BE49-F238E27FC236}">
              <a16:creationId xmlns:a16="http://schemas.microsoft.com/office/drawing/2014/main" id="{951DD8A4-6311-45CA-832F-0D856010BA0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24</xdr:row>
      <xdr:rowOff>15875</xdr:rowOff>
    </xdr:from>
    <xdr:ext cx="95250" cy="171450"/>
    <xdr:sp macro="" textlink="">
      <xdr:nvSpPr>
        <xdr:cNvPr id="2482" name="Text Box 18">
          <a:extLst>
            <a:ext uri="{FF2B5EF4-FFF2-40B4-BE49-F238E27FC236}">
              <a16:creationId xmlns:a16="http://schemas.microsoft.com/office/drawing/2014/main" id="{2106EE57-D8D7-4BC7-9F4E-D7EB9995B3D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83" name="Text Box 16">
          <a:extLst>
            <a:ext uri="{FF2B5EF4-FFF2-40B4-BE49-F238E27FC236}">
              <a16:creationId xmlns:a16="http://schemas.microsoft.com/office/drawing/2014/main" id="{BB8DCE25-4565-47DA-B207-E61ADEFFAE7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84" name="Text Box 17">
          <a:extLst>
            <a:ext uri="{FF2B5EF4-FFF2-40B4-BE49-F238E27FC236}">
              <a16:creationId xmlns:a16="http://schemas.microsoft.com/office/drawing/2014/main" id="{732FBB98-EF87-4ABD-90E5-3FA3C591A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85" name="Text Box 18">
          <a:extLst>
            <a:ext uri="{FF2B5EF4-FFF2-40B4-BE49-F238E27FC236}">
              <a16:creationId xmlns:a16="http://schemas.microsoft.com/office/drawing/2014/main" id="{843FA61D-205E-46C8-966F-E6E23EE3277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86" name="Text Box 19">
          <a:extLst>
            <a:ext uri="{FF2B5EF4-FFF2-40B4-BE49-F238E27FC236}">
              <a16:creationId xmlns:a16="http://schemas.microsoft.com/office/drawing/2014/main" id="{81E4D386-F34C-48C8-85B0-63E3DB72D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487" name="Text Box 16">
          <a:extLst>
            <a:ext uri="{FF2B5EF4-FFF2-40B4-BE49-F238E27FC236}">
              <a16:creationId xmlns:a16="http://schemas.microsoft.com/office/drawing/2014/main" id="{56DB96B2-57B1-430F-A388-859CEB437A0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488" name="Text Box 15">
          <a:extLst>
            <a:ext uri="{FF2B5EF4-FFF2-40B4-BE49-F238E27FC236}">
              <a16:creationId xmlns:a16="http://schemas.microsoft.com/office/drawing/2014/main" id="{A5C43B50-57BF-40E5-BEA6-0DF84F19BD9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2489" name="Text Box 15">
          <a:extLst>
            <a:ext uri="{FF2B5EF4-FFF2-40B4-BE49-F238E27FC236}">
              <a16:creationId xmlns:a16="http://schemas.microsoft.com/office/drawing/2014/main" id="{C5870714-8AFF-4DF1-AE2D-1CDADB41877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490" name="Text Box 15">
          <a:extLst>
            <a:ext uri="{FF2B5EF4-FFF2-40B4-BE49-F238E27FC236}">
              <a16:creationId xmlns:a16="http://schemas.microsoft.com/office/drawing/2014/main" id="{DA7D4984-EC2F-4E02-A013-E8D824D8204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491" name="Text Box 15">
          <a:extLst>
            <a:ext uri="{FF2B5EF4-FFF2-40B4-BE49-F238E27FC236}">
              <a16:creationId xmlns:a16="http://schemas.microsoft.com/office/drawing/2014/main" id="{AE166C7F-ECFE-436F-8F60-8252A778EAE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492" name="Text Box 15">
          <a:extLst>
            <a:ext uri="{FF2B5EF4-FFF2-40B4-BE49-F238E27FC236}">
              <a16:creationId xmlns:a16="http://schemas.microsoft.com/office/drawing/2014/main" id="{1B8CE965-CC9C-41E1-98BD-5634D658B6A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493" name="Text Box 15">
          <a:extLst>
            <a:ext uri="{FF2B5EF4-FFF2-40B4-BE49-F238E27FC236}">
              <a16:creationId xmlns:a16="http://schemas.microsoft.com/office/drawing/2014/main" id="{07E77F61-B75B-4FF6-82F7-92A5F44009F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494" name="Text Box 15">
          <a:extLst>
            <a:ext uri="{FF2B5EF4-FFF2-40B4-BE49-F238E27FC236}">
              <a16:creationId xmlns:a16="http://schemas.microsoft.com/office/drawing/2014/main" id="{E39FE762-1C94-4C85-93F9-7FCE952D3C05}"/>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95" name="Text Box 16">
          <a:extLst>
            <a:ext uri="{FF2B5EF4-FFF2-40B4-BE49-F238E27FC236}">
              <a16:creationId xmlns:a16="http://schemas.microsoft.com/office/drawing/2014/main" id="{CB32388B-AB4F-4FE9-80D7-EBE16F8FE2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96" name="Text Box 17">
          <a:extLst>
            <a:ext uri="{FF2B5EF4-FFF2-40B4-BE49-F238E27FC236}">
              <a16:creationId xmlns:a16="http://schemas.microsoft.com/office/drawing/2014/main" id="{C844F8E4-7FDA-4A97-8012-1712067AC9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97" name="Text Box 18">
          <a:extLst>
            <a:ext uri="{FF2B5EF4-FFF2-40B4-BE49-F238E27FC236}">
              <a16:creationId xmlns:a16="http://schemas.microsoft.com/office/drawing/2014/main" id="{0A5CACF8-D678-44EF-8C8F-CCEC90F119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98" name="Text Box 19">
          <a:extLst>
            <a:ext uri="{FF2B5EF4-FFF2-40B4-BE49-F238E27FC236}">
              <a16:creationId xmlns:a16="http://schemas.microsoft.com/office/drawing/2014/main" id="{5EC4C3B8-1184-4218-9700-E10D2D3056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99" name="Text Box 16">
          <a:extLst>
            <a:ext uri="{FF2B5EF4-FFF2-40B4-BE49-F238E27FC236}">
              <a16:creationId xmlns:a16="http://schemas.microsoft.com/office/drawing/2014/main" id="{C52E215B-01DB-498F-8CE1-318A66FD62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00" name="Text Box 17">
          <a:extLst>
            <a:ext uri="{FF2B5EF4-FFF2-40B4-BE49-F238E27FC236}">
              <a16:creationId xmlns:a16="http://schemas.microsoft.com/office/drawing/2014/main" id="{DD98C94F-4C60-42F5-A7CA-50C64107C0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01" name="Text Box 18">
          <a:extLst>
            <a:ext uri="{FF2B5EF4-FFF2-40B4-BE49-F238E27FC236}">
              <a16:creationId xmlns:a16="http://schemas.microsoft.com/office/drawing/2014/main" id="{DD2CE829-5C64-4B98-B64E-ADD6A8CBFAF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02" name="Text Box 19">
          <a:extLst>
            <a:ext uri="{FF2B5EF4-FFF2-40B4-BE49-F238E27FC236}">
              <a16:creationId xmlns:a16="http://schemas.microsoft.com/office/drawing/2014/main" id="{A0C5FC52-BA64-4252-82A4-BD3065AECF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503" name="Text Box 16">
          <a:extLst>
            <a:ext uri="{FF2B5EF4-FFF2-40B4-BE49-F238E27FC236}">
              <a16:creationId xmlns:a16="http://schemas.microsoft.com/office/drawing/2014/main" id="{603FCF3A-C87B-49BE-B356-DBDD72D100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504" name="Text Box 17">
          <a:extLst>
            <a:ext uri="{FF2B5EF4-FFF2-40B4-BE49-F238E27FC236}">
              <a16:creationId xmlns:a16="http://schemas.microsoft.com/office/drawing/2014/main" id="{BFD1A47A-C9CB-4A52-BA89-F50B51B1A8D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505" name="Text Box 18">
          <a:extLst>
            <a:ext uri="{FF2B5EF4-FFF2-40B4-BE49-F238E27FC236}">
              <a16:creationId xmlns:a16="http://schemas.microsoft.com/office/drawing/2014/main" id="{BAB159F1-F2D4-481E-BD44-51FE395285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506" name="Text Box 19">
          <a:extLst>
            <a:ext uri="{FF2B5EF4-FFF2-40B4-BE49-F238E27FC236}">
              <a16:creationId xmlns:a16="http://schemas.microsoft.com/office/drawing/2014/main" id="{49F9227A-E613-45ED-9397-8B7E543C48C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507" name="Text Box 15">
          <a:extLst>
            <a:ext uri="{FF2B5EF4-FFF2-40B4-BE49-F238E27FC236}">
              <a16:creationId xmlns:a16="http://schemas.microsoft.com/office/drawing/2014/main" id="{B4FA79C5-DFAE-4161-B392-116B5636769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08" name="Text Box 16">
          <a:extLst>
            <a:ext uri="{FF2B5EF4-FFF2-40B4-BE49-F238E27FC236}">
              <a16:creationId xmlns:a16="http://schemas.microsoft.com/office/drawing/2014/main" id="{F1A8DC32-E9C8-4C74-A563-C5CE3CE2AA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09" name="Text Box 17">
          <a:extLst>
            <a:ext uri="{FF2B5EF4-FFF2-40B4-BE49-F238E27FC236}">
              <a16:creationId xmlns:a16="http://schemas.microsoft.com/office/drawing/2014/main" id="{5B15CD9C-888D-44D2-AAE7-D73F1CBBD7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10" name="Text Box 18">
          <a:extLst>
            <a:ext uri="{FF2B5EF4-FFF2-40B4-BE49-F238E27FC236}">
              <a16:creationId xmlns:a16="http://schemas.microsoft.com/office/drawing/2014/main" id="{EA7F89A5-18B5-4D41-9C77-036528D211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11" name="Text Box 19">
          <a:extLst>
            <a:ext uri="{FF2B5EF4-FFF2-40B4-BE49-F238E27FC236}">
              <a16:creationId xmlns:a16="http://schemas.microsoft.com/office/drawing/2014/main" id="{6AEEFD6D-4B4C-45B7-9CCB-ED53F8C5592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12" name="Text Box 16">
          <a:extLst>
            <a:ext uri="{FF2B5EF4-FFF2-40B4-BE49-F238E27FC236}">
              <a16:creationId xmlns:a16="http://schemas.microsoft.com/office/drawing/2014/main" id="{7245D792-B351-4400-B479-06AD630B217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13" name="Text Box 17">
          <a:extLst>
            <a:ext uri="{FF2B5EF4-FFF2-40B4-BE49-F238E27FC236}">
              <a16:creationId xmlns:a16="http://schemas.microsoft.com/office/drawing/2014/main" id="{43787AAB-3CB6-4A01-A2E2-B3E84DA69E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14" name="Text Box 18">
          <a:extLst>
            <a:ext uri="{FF2B5EF4-FFF2-40B4-BE49-F238E27FC236}">
              <a16:creationId xmlns:a16="http://schemas.microsoft.com/office/drawing/2014/main" id="{2CED88C3-B5E4-42E7-B900-4C0AF40F891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15" name="Text Box 16">
          <a:extLst>
            <a:ext uri="{FF2B5EF4-FFF2-40B4-BE49-F238E27FC236}">
              <a16:creationId xmlns:a16="http://schemas.microsoft.com/office/drawing/2014/main" id="{FB8CA26B-18E7-4FE9-B62C-120CB5D0A8E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16" name="Text Box 17">
          <a:extLst>
            <a:ext uri="{FF2B5EF4-FFF2-40B4-BE49-F238E27FC236}">
              <a16:creationId xmlns:a16="http://schemas.microsoft.com/office/drawing/2014/main" id="{38E0F28D-D819-4012-BD62-CB65F07EEF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17" name="Text Box 18">
          <a:extLst>
            <a:ext uri="{FF2B5EF4-FFF2-40B4-BE49-F238E27FC236}">
              <a16:creationId xmlns:a16="http://schemas.microsoft.com/office/drawing/2014/main" id="{1224D6B9-D7DF-4FBC-972D-0678A36CECA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18" name="Text Box 19">
          <a:extLst>
            <a:ext uri="{FF2B5EF4-FFF2-40B4-BE49-F238E27FC236}">
              <a16:creationId xmlns:a16="http://schemas.microsoft.com/office/drawing/2014/main" id="{CE396AD1-8B3E-4FBE-A1FD-C9EC6996F59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19" name="Text Box 16">
          <a:extLst>
            <a:ext uri="{FF2B5EF4-FFF2-40B4-BE49-F238E27FC236}">
              <a16:creationId xmlns:a16="http://schemas.microsoft.com/office/drawing/2014/main" id="{29A0F4D9-4BDE-4861-8319-2A3EF92053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20" name="Text Box 17">
          <a:extLst>
            <a:ext uri="{FF2B5EF4-FFF2-40B4-BE49-F238E27FC236}">
              <a16:creationId xmlns:a16="http://schemas.microsoft.com/office/drawing/2014/main" id="{F2CD0E18-21A7-4A9E-B690-C383987C5EB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21" name="Text Box 18">
          <a:extLst>
            <a:ext uri="{FF2B5EF4-FFF2-40B4-BE49-F238E27FC236}">
              <a16:creationId xmlns:a16="http://schemas.microsoft.com/office/drawing/2014/main" id="{01D2512B-DEF4-4601-8543-E549718137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22" name="Text Box 19">
          <a:extLst>
            <a:ext uri="{FF2B5EF4-FFF2-40B4-BE49-F238E27FC236}">
              <a16:creationId xmlns:a16="http://schemas.microsoft.com/office/drawing/2014/main" id="{1D6D1AAD-A13B-484B-9A29-7A132F016F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56743"/>
    <xdr:sp macro="" textlink="">
      <xdr:nvSpPr>
        <xdr:cNvPr id="2523" name="Text Box 15">
          <a:extLst>
            <a:ext uri="{FF2B5EF4-FFF2-40B4-BE49-F238E27FC236}">
              <a16:creationId xmlns:a16="http://schemas.microsoft.com/office/drawing/2014/main" id="{C7E72653-E706-4B3A-816E-425D4F521B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524" name="Text Box 15">
          <a:extLst>
            <a:ext uri="{FF2B5EF4-FFF2-40B4-BE49-F238E27FC236}">
              <a16:creationId xmlns:a16="http://schemas.microsoft.com/office/drawing/2014/main" id="{C96B1422-6B03-41E7-8A7E-948C1B4DE1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525" name="Text Box 15">
          <a:extLst>
            <a:ext uri="{FF2B5EF4-FFF2-40B4-BE49-F238E27FC236}">
              <a16:creationId xmlns:a16="http://schemas.microsoft.com/office/drawing/2014/main" id="{251620E6-C47B-4387-AA2F-F2130F59C1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526" name="Text Box 15">
          <a:extLst>
            <a:ext uri="{FF2B5EF4-FFF2-40B4-BE49-F238E27FC236}">
              <a16:creationId xmlns:a16="http://schemas.microsoft.com/office/drawing/2014/main" id="{7B9E8176-FCC7-402F-A986-B01FAFCD045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527" name="Text Box 15">
          <a:extLst>
            <a:ext uri="{FF2B5EF4-FFF2-40B4-BE49-F238E27FC236}">
              <a16:creationId xmlns:a16="http://schemas.microsoft.com/office/drawing/2014/main" id="{FB590EE7-0B97-4873-A798-9B879E8ED0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2528" name="Text Box 15">
          <a:extLst>
            <a:ext uri="{FF2B5EF4-FFF2-40B4-BE49-F238E27FC236}">
              <a16:creationId xmlns:a16="http://schemas.microsoft.com/office/drawing/2014/main" id="{E3921091-0CC2-4934-9D61-216F4467A64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29" name="Text Box 16">
          <a:extLst>
            <a:ext uri="{FF2B5EF4-FFF2-40B4-BE49-F238E27FC236}">
              <a16:creationId xmlns:a16="http://schemas.microsoft.com/office/drawing/2014/main" id="{0BA0BDA2-1538-4D9E-8D86-0E5E92C71E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30" name="Text Box 17">
          <a:extLst>
            <a:ext uri="{FF2B5EF4-FFF2-40B4-BE49-F238E27FC236}">
              <a16:creationId xmlns:a16="http://schemas.microsoft.com/office/drawing/2014/main" id="{7B630F03-DE23-4B4B-ACE9-90111C4C0B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31" name="Text Box 18">
          <a:extLst>
            <a:ext uri="{FF2B5EF4-FFF2-40B4-BE49-F238E27FC236}">
              <a16:creationId xmlns:a16="http://schemas.microsoft.com/office/drawing/2014/main" id="{4BC4F2CD-6F6A-4F4B-9048-04D8424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32" name="Text Box 19">
          <a:extLst>
            <a:ext uri="{FF2B5EF4-FFF2-40B4-BE49-F238E27FC236}">
              <a16:creationId xmlns:a16="http://schemas.microsoft.com/office/drawing/2014/main" id="{6CC6EA94-AC01-4637-8EBB-036F107B00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33" name="Text Box 16">
          <a:extLst>
            <a:ext uri="{FF2B5EF4-FFF2-40B4-BE49-F238E27FC236}">
              <a16:creationId xmlns:a16="http://schemas.microsoft.com/office/drawing/2014/main" id="{C21841FA-4445-4EF7-BF78-D398D9EF21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34" name="Text Box 17">
          <a:extLst>
            <a:ext uri="{FF2B5EF4-FFF2-40B4-BE49-F238E27FC236}">
              <a16:creationId xmlns:a16="http://schemas.microsoft.com/office/drawing/2014/main" id="{0B6C5F2A-9726-47B2-A1AB-0A23580655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35" name="Text Box 18">
          <a:extLst>
            <a:ext uri="{FF2B5EF4-FFF2-40B4-BE49-F238E27FC236}">
              <a16:creationId xmlns:a16="http://schemas.microsoft.com/office/drawing/2014/main" id="{B1D49112-2955-4166-ABA1-87F7193A1D4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36" name="Text Box 19">
          <a:extLst>
            <a:ext uri="{FF2B5EF4-FFF2-40B4-BE49-F238E27FC236}">
              <a16:creationId xmlns:a16="http://schemas.microsoft.com/office/drawing/2014/main" id="{7226DC22-69EE-4210-9CB6-9662499922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537" name="Text Box 16">
          <a:extLst>
            <a:ext uri="{FF2B5EF4-FFF2-40B4-BE49-F238E27FC236}">
              <a16:creationId xmlns:a16="http://schemas.microsoft.com/office/drawing/2014/main" id="{F3525FFE-9F32-458B-94DC-68D2D64D90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538" name="Text Box 17">
          <a:extLst>
            <a:ext uri="{FF2B5EF4-FFF2-40B4-BE49-F238E27FC236}">
              <a16:creationId xmlns:a16="http://schemas.microsoft.com/office/drawing/2014/main" id="{31F4F03E-ECC0-4EFA-A74B-C70F56E5E39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539" name="Text Box 18">
          <a:extLst>
            <a:ext uri="{FF2B5EF4-FFF2-40B4-BE49-F238E27FC236}">
              <a16:creationId xmlns:a16="http://schemas.microsoft.com/office/drawing/2014/main" id="{EAE5CD6D-B043-48C8-8F1D-BC908CB18A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540" name="Text Box 19">
          <a:extLst>
            <a:ext uri="{FF2B5EF4-FFF2-40B4-BE49-F238E27FC236}">
              <a16:creationId xmlns:a16="http://schemas.microsoft.com/office/drawing/2014/main" id="{0263D295-BD52-4F1E-970D-817D6B4181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541" name="Text Box 15">
          <a:extLst>
            <a:ext uri="{FF2B5EF4-FFF2-40B4-BE49-F238E27FC236}">
              <a16:creationId xmlns:a16="http://schemas.microsoft.com/office/drawing/2014/main" id="{203005CB-6056-41EA-8D69-A603C33C3D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42" name="Text Box 16">
          <a:extLst>
            <a:ext uri="{FF2B5EF4-FFF2-40B4-BE49-F238E27FC236}">
              <a16:creationId xmlns:a16="http://schemas.microsoft.com/office/drawing/2014/main" id="{717725CC-348F-4EF3-A8CC-6F33B0CAD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43" name="Text Box 17">
          <a:extLst>
            <a:ext uri="{FF2B5EF4-FFF2-40B4-BE49-F238E27FC236}">
              <a16:creationId xmlns:a16="http://schemas.microsoft.com/office/drawing/2014/main" id="{6F877150-0E5A-4365-930E-DD2B5754D5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44" name="Text Box 18">
          <a:extLst>
            <a:ext uri="{FF2B5EF4-FFF2-40B4-BE49-F238E27FC236}">
              <a16:creationId xmlns:a16="http://schemas.microsoft.com/office/drawing/2014/main" id="{37793312-DD72-4362-ABBB-5CC29AC76B7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45" name="Text Box 19">
          <a:extLst>
            <a:ext uri="{FF2B5EF4-FFF2-40B4-BE49-F238E27FC236}">
              <a16:creationId xmlns:a16="http://schemas.microsoft.com/office/drawing/2014/main" id="{7ED67DF0-9071-4B4F-AC0C-0BF2C39741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26</xdr:row>
      <xdr:rowOff>504825</xdr:rowOff>
    </xdr:from>
    <xdr:ext cx="95250" cy="442269"/>
    <xdr:sp macro="" textlink="">
      <xdr:nvSpPr>
        <xdr:cNvPr id="2546" name="Text Box 15">
          <a:extLst>
            <a:ext uri="{FF2B5EF4-FFF2-40B4-BE49-F238E27FC236}">
              <a16:creationId xmlns:a16="http://schemas.microsoft.com/office/drawing/2014/main" id="{5EAF6086-2D43-4DA6-BCB5-5126A57265B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47" name="Text Box 16">
          <a:extLst>
            <a:ext uri="{FF2B5EF4-FFF2-40B4-BE49-F238E27FC236}">
              <a16:creationId xmlns:a16="http://schemas.microsoft.com/office/drawing/2014/main" id="{3056E5BD-6FF1-465A-8D5D-5F5EA0F4C4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48" name="Text Box 17">
          <a:extLst>
            <a:ext uri="{FF2B5EF4-FFF2-40B4-BE49-F238E27FC236}">
              <a16:creationId xmlns:a16="http://schemas.microsoft.com/office/drawing/2014/main" id="{1596BAF1-0D95-4573-9C49-E620B6EC0F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49" name="Text Box 18">
          <a:extLst>
            <a:ext uri="{FF2B5EF4-FFF2-40B4-BE49-F238E27FC236}">
              <a16:creationId xmlns:a16="http://schemas.microsoft.com/office/drawing/2014/main" id="{DCE28907-C58F-4101-A729-2E46EA785EB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50" name="Text Box 16">
          <a:extLst>
            <a:ext uri="{FF2B5EF4-FFF2-40B4-BE49-F238E27FC236}">
              <a16:creationId xmlns:a16="http://schemas.microsoft.com/office/drawing/2014/main" id="{DCADF11F-E12C-4FDF-8BC6-F505FDE6456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51" name="Text Box 17">
          <a:extLst>
            <a:ext uri="{FF2B5EF4-FFF2-40B4-BE49-F238E27FC236}">
              <a16:creationId xmlns:a16="http://schemas.microsoft.com/office/drawing/2014/main" id="{A8018998-9FB3-46E5-9798-72048ED527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52" name="Text Box 18">
          <a:extLst>
            <a:ext uri="{FF2B5EF4-FFF2-40B4-BE49-F238E27FC236}">
              <a16:creationId xmlns:a16="http://schemas.microsoft.com/office/drawing/2014/main" id="{F3A276F6-9855-48EC-B764-26C22E54AA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53" name="Text Box 19">
          <a:extLst>
            <a:ext uri="{FF2B5EF4-FFF2-40B4-BE49-F238E27FC236}">
              <a16:creationId xmlns:a16="http://schemas.microsoft.com/office/drawing/2014/main" id="{4113B32F-1780-455E-9ED1-42236328B3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54" name="Text Box 16">
          <a:extLst>
            <a:ext uri="{FF2B5EF4-FFF2-40B4-BE49-F238E27FC236}">
              <a16:creationId xmlns:a16="http://schemas.microsoft.com/office/drawing/2014/main" id="{4CE6E1C8-C7FC-497D-AEB7-0CFAF4A036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55" name="Text Box 17">
          <a:extLst>
            <a:ext uri="{FF2B5EF4-FFF2-40B4-BE49-F238E27FC236}">
              <a16:creationId xmlns:a16="http://schemas.microsoft.com/office/drawing/2014/main" id="{A3F00E51-BB4C-453D-8756-5EDBD5EC396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56" name="Text Box 18">
          <a:extLst>
            <a:ext uri="{FF2B5EF4-FFF2-40B4-BE49-F238E27FC236}">
              <a16:creationId xmlns:a16="http://schemas.microsoft.com/office/drawing/2014/main" id="{0E3251EC-7C22-4B50-867B-91FA1FA3E6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557" name="Text Box 15">
          <a:extLst>
            <a:ext uri="{FF2B5EF4-FFF2-40B4-BE49-F238E27FC236}">
              <a16:creationId xmlns:a16="http://schemas.microsoft.com/office/drawing/2014/main" id="{54807338-1CBD-46D0-8EE1-A06FD193CA0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58" name="Text Box 16">
          <a:extLst>
            <a:ext uri="{FF2B5EF4-FFF2-40B4-BE49-F238E27FC236}">
              <a16:creationId xmlns:a16="http://schemas.microsoft.com/office/drawing/2014/main" id="{F1BC5F28-78F5-454F-937D-5C0EB3D9463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59" name="Text Box 17">
          <a:extLst>
            <a:ext uri="{FF2B5EF4-FFF2-40B4-BE49-F238E27FC236}">
              <a16:creationId xmlns:a16="http://schemas.microsoft.com/office/drawing/2014/main" id="{06ABDF4A-83C2-4FA5-950F-0BC670F584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60" name="Text Box 18">
          <a:extLst>
            <a:ext uri="{FF2B5EF4-FFF2-40B4-BE49-F238E27FC236}">
              <a16:creationId xmlns:a16="http://schemas.microsoft.com/office/drawing/2014/main" id="{FB0F9477-890F-416B-9E8C-D0B3ACCDB1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61" name="Text Box 19">
          <a:extLst>
            <a:ext uri="{FF2B5EF4-FFF2-40B4-BE49-F238E27FC236}">
              <a16:creationId xmlns:a16="http://schemas.microsoft.com/office/drawing/2014/main" id="{9821E9F6-1EC4-48B1-A97C-4EFCE610F3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62" name="Text Box 16">
          <a:extLst>
            <a:ext uri="{FF2B5EF4-FFF2-40B4-BE49-F238E27FC236}">
              <a16:creationId xmlns:a16="http://schemas.microsoft.com/office/drawing/2014/main" id="{88CD1AC6-6F10-4A34-8740-1B2771C104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63" name="Text Box 17">
          <a:extLst>
            <a:ext uri="{FF2B5EF4-FFF2-40B4-BE49-F238E27FC236}">
              <a16:creationId xmlns:a16="http://schemas.microsoft.com/office/drawing/2014/main" id="{37EDD550-426B-4378-B098-4A47B7D46C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64" name="Text Box 18">
          <a:extLst>
            <a:ext uri="{FF2B5EF4-FFF2-40B4-BE49-F238E27FC236}">
              <a16:creationId xmlns:a16="http://schemas.microsoft.com/office/drawing/2014/main" id="{E0966647-F5C5-4F7A-944F-72EF4DBA61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65" name="Text Box 19">
          <a:extLst>
            <a:ext uri="{FF2B5EF4-FFF2-40B4-BE49-F238E27FC236}">
              <a16:creationId xmlns:a16="http://schemas.microsoft.com/office/drawing/2014/main" id="{5B5CF1B8-9773-479D-975C-A5E1F40FFF0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566" name="Text Box 16">
          <a:extLst>
            <a:ext uri="{FF2B5EF4-FFF2-40B4-BE49-F238E27FC236}">
              <a16:creationId xmlns:a16="http://schemas.microsoft.com/office/drawing/2014/main" id="{5E815E23-EF8D-49FF-AB4F-2A0F5A63A9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567" name="Text Box 17">
          <a:extLst>
            <a:ext uri="{FF2B5EF4-FFF2-40B4-BE49-F238E27FC236}">
              <a16:creationId xmlns:a16="http://schemas.microsoft.com/office/drawing/2014/main" id="{FC041369-F051-4989-853E-408F3DE4DF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568" name="Text Box 18">
          <a:extLst>
            <a:ext uri="{FF2B5EF4-FFF2-40B4-BE49-F238E27FC236}">
              <a16:creationId xmlns:a16="http://schemas.microsoft.com/office/drawing/2014/main" id="{1A73A1F7-DE67-402C-ABBD-36E9660022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569" name="Text Box 19">
          <a:extLst>
            <a:ext uri="{FF2B5EF4-FFF2-40B4-BE49-F238E27FC236}">
              <a16:creationId xmlns:a16="http://schemas.microsoft.com/office/drawing/2014/main" id="{8B53DC2C-BC1C-4D0F-AB98-D8F96AE7AF4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570" name="Text Box 15">
          <a:extLst>
            <a:ext uri="{FF2B5EF4-FFF2-40B4-BE49-F238E27FC236}">
              <a16:creationId xmlns:a16="http://schemas.microsoft.com/office/drawing/2014/main" id="{6741ED9B-5D25-4971-A054-DA02BEC442D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71" name="Text Box 16">
          <a:extLst>
            <a:ext uri="{FF2B5EF4-FFF2-40B4-BE49-F238E27FC236}">
              <a16:creationId xmlns:a16="http://schemas.microsoft.com/office/drawing/2014/main" id="{1E891369-11C2-4FAD-9866-ACDCE45A25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72" name="Text Box 17">
          <a:extLst>
            <a:ext uri="{FF2B5EF4-FFF2-40B4-BE49-F238E27FC236}">
              <a16:creationId xmlns:a16="http://schemas.microsoft.com/office/drawing/2014/main" id="{F35D75C6-48CF-4534-B58B-89323EE604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73" name="Text Box 18">
          <a:extLst>
            <a:ext uri="{FF2B5EF4-FFF2-40B4-BE49-F238E27FC236}">
              <a16:creationId xmlns:a16="http://schemas.microsoft.com/office/drawing/2014/main" id="{E423429A-0CDD-40FC-A820-DEE61352B4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574" name="Text Box 19">
          <a:extLst>
            <a:ext uri="{FF2B5EF4-FFF2-40B4-BE49-F238E27FC236}">
              <a16:creationId xmlns:a16="http://schemas.microsoft.com/office/drawing/2014/main" id="{60F18563-1568-494A-950D-807082D48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75" name="Text Box 16">
          <a:extLst>
            <a:ext uri="{FF2B5EF4-FFF2-40B4-BE49-F238E27FC236}">
              <a16:creationId xmlns:a16="http://schemas.microsoft.com/office/drawing/2014/main" id="{42BC96EE-DF7D-4BF1-B701-BBC970896B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576" name="Text Box 17">
          <a:extLst>
            <a:ext uri="{FF2B5EF4-FFF2-40B4-BE49-F238E27FC236}">
              <a16:creationId xmlns:a16="http://schemas.microsoft.com/office/drawing/2014/main" id="{ED46B314-B1BB-43B8-9A58-E391E51590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28</xdr:row>
      <xdr:rowOff>15875</xdr:rowOff>
    </xdr:from>
    <xdr:ext cx="95250" cy="171450"/>
    <xdr:sp macro="" textlink="">
      <xdr:nvSpPr>
        <xdr:cNvPr id="2577" name="Text Box 18">
          <a:extLst>
            <a:ext uri="{FF2B5EF4-FFF2-40B4-BE49-F238E27FC236}">
              <a16:creationId xmlns:a16="http://schemas.microsoft.com/office/drawing/2014/main" id="{32AA57FB-C435-4177-A678-153557CC7DB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78" name="Text Box 16">
          <a:extLst>
            <a:ext uri="{FF2B5EF4-FFF2-40B4-BE49-F238E27FC236}">
              <a16:creationId xmlns:a16="http://schemas.microsoft.com/office/drawing/2014/main" id="{AB25890E-A212-41FD-AAF7-6FEBF35B03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79" name="Text Box 17">
          <a:extLst>
            <a:ext uri="{FF2B5EF4-FFF2-40B4-BE49-F238E27FC236}">
              <a16:creationId xmlns:a16="http://schemas.microsoft.com/office/drawing/2014/main" id="{DC13ECFD-046F-4E2F-8F7E-6C01D64E28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80" name="Text Box 18">
          <a:extLst>
            <a:ext uri="{FF2B5EF4-FFF2-40B4-BE49-F238E27FC236}">
              <a16:creationId xmlns:a16="http://schemas.microsoft.com/office/drawing/2014/main" id="{54F3B35F-87EC-4C25-B440-4E4C3E42E4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81" name="Text Box 19">
          <a:extLst>
            <a:ext uri="{FF2B5EF4-FFF2-40B4-BE49-F238E27FC236}">
              <a16:creationId xmlns:a16="http://schemas.microsoft.com/office/drawing/2014/main" id="{948B0B9E-4FA0-4901-91A3-CB2ABE097C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582" name="Text Box 16">
          <a:extLst>
            <a:ext uri="{FF2B5EF4-FFF2-40B4-BE49-F238E27FC236}">
              <a16:creationId xmlns:a16="http://schemas.microsoft.com/office/drawing/2014/main" id="{030F1200-DC30-4781-ABE0-424EE49582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583" name="Text Box 15">
          <a:extLst>
            <a:ext uri="{FF2B5EF4-FFF2-40B4-BE49-F238E27FC236}">
              <a16:creationId xmlns:a16="http://schemas.microsoft.com/office/drawing/2014/main" id="{91078C4B-ADA1-4BE4-A7CE-61FCADF86537}"/>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8496"/>
    <xdr:sp macro="" textlink="">
      <xdr:nvSpPr>
        <xdr:cNvPr id="2584" name="Text Box 15">
          <a:extLst>
            <a:ext uri="{FF2B5EF4-FFF2-40B4-BE49-F238E27FC236}">
              <a16:creationId xmlns:a16="http://schemas.microsoft.com/office/drawing/2014/main" id="{36B681BF-51A7-46F8-BCFF-A8AD75421429}"/>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585" name="Text Box 15">
          <a:extLst>
            <a:ext uri="{FF2B5EF4-FFF2-40B4-BE49-F238E27FC236}">
              <a16:creationId xmlns:a16="http://schemas.microsoft.com/office/drawing/2014/main" id="{A4AC8EA8-ECEC-48F3-9926-7DD8ED61BEB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586" name="Text Box 15">
          <a:extLst>
            <a:ext uri="{FF2B5EF4-FFF2-40B4-BE49-F238E27FC236}">
              <a16:creationId xmlns:a16="http://schemas.microsoft.com/office/drawing/2014/main" id="{D39E45EB-7C21-44DE-B6D0-05B36CF974F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587" name="Text Box 15">
          <a:extLst>
            <a:ext uri="{FF2B5EF4-FFF2-40B4-BE49-F238E27FC236}">
              <a16:creationId xmlns:a16="http://schemas.microsoft.com/office/drawing/2014/main" id="{D4676525-7C55-41A8-AC66-EAB82E4FCFD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588" name="Text Box 15">
          <a:extLst>
            <a:ext uri="{FF2B5EF4-FFF2-40B4-BE49-F238E27FC236}">
              <a16:creationId xmlns:a16="http://schemas.microsoft.com/office/drawing/2014/main" id="{1C931037-F664-4247-B49F-7F1B8A9BE66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589" name="Text Box 15">
          <a:extLst>
            <a:ext uri="{FF2B5EF4-FFF2-40B4-BE49-F238E27FC236}">
              <a16:creationId xmlns:a16="http://schemas.microsoft.com/office/drawing/2014/main" id="{0DE3CF75-FF18-4A27-AFDE-60437A32840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590" name="Text Box 16">
          <a:extLst>
            <a:ext uri="{FF2B5EF4-FFF2-40B4-BE49-F238E27FC236}">
              <a16:creationId xmlns:a16="http://schemas.microsoft.com/office/drawing/2014/main" id="{380C496B-1C02-4BE5-A9E0-B53155068F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591" name="Text Box 17">
          <a:extLst>
            <a:ext uri="{FF2B5EF4-FFF2-40B4-BE49-F238E27FC236}">
              <a16:creationId xmlns:a16="http://schemas.microsoft.com/office/drawing/2014/main" id="{62B8386C-4EC5-4673-A9FD-BE0AE2B4CB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592" name="Text Box 18">
          <a:extLst>
            <a:ext uri="{FF2B5EF4-FFF2-40B4-BE49-F238E27FC236}">
              <a16:creationId xmlns:a16="http://schemas.microsoft.com/office/drawing/2014/main" id="{C16A8FBD-7C97-4F0C-954C-EB5F9378DF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593" name="Text Box 19">
          <a:extLst>
            <a:ext uri="{FF2B5EF4-FFF2-40B4-BE49-F238E27FC236}">
              <a16:creationId xmlns:a16="http://schemas.microsoft.com/office/drawing/2014/main" id="{DFDBEA3D-9A8B-4819-8A80-2751394242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594" name="Text Box 16">
          <a:extLst>
            <a:ext uri="{FF2B5EF4-FFF2-40B4-BE49-F238E27FC236}">
              <a16:creationId xmlns:a16="http://schemas.microsoft.com/office/drawing/2014/main" id="{F4A4CA38-E01F-45A3-88AB-229BCD788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595" name="Text Box 17">
          <a:extLst>
            <a:ext uri="{FF2B5EF4-FFF2-40B4-BE49-F238E27FC236}">
              <a16:creationId xmlns:a16="http://schemas.microsoft.com/office/drawing/2014/main" id="{09D734CD-A1A3-4120-B80F-11F23918FB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596" name="Text Box 18">
          <a:extLst>
            <a:ext uri="{FF2B5EF4-FFF2-40B4-BE49-F238E27FC236}">
              <a16:creationId xmlns:a16="http://schemas.microsoft.com/office/drawing/2014/main" id="{42E13009-C004-4F5B-A9F2-4971F9A6412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597" name="Text Box 19">
          <a:extLst>
            <a:ext uri="{FF2B5EF4-FFF2-40B4-BE49-F238E27FC236}">
              <a16:creationId xmlns:a16="http://schemas.microsoft.com/office/drawing/2014/main" id="{59CB5CEF-57DF-46A8-AFD7-B4B171C91D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98" name="Text Box 16">
          <a:extLst>
            <a:ext uri="{FF2B5EF4-FFF2-40B4-BE49-F238E27FC236}">
              <a16:creationId xmlns:a16="http://schemas.microsoft.com/office/drawing/2014/main" id="{C4680E58-42C9-4811-BC24-BE22295E6E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99" name="Text Box 17">
          <a:extLst>
            <a:ext uri="{FF2B5EF4-FFF2-40B4-BE49-F238E27FC236}">
              <a16:creationId xmlns:a16="http://schemas.microsoft.com/office/drawing/2014/main" id="{CB15D5CB-D03D-4E8A-ADF8-AD24063059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600" name="Text Box 18">
          <a:extLst>
            <a:ext uri="{FF2B5EF4-FFF2-40B4-BE49-F238E27FC236}">
              <a16:creationId xmlns:a16="http://schemas.microsoft.com/office/drawing/2014/main" id="{DB7BBFBA-7DFA-429D-9FF8-79DFBEC7028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601" name="Text Box 19">
          <a:extLst>
            <a:ext uri="{FF2B5EF4-FFF2-40B4-BE49-F238E27FC236}">
              <a16:creationId xmlns:a16="http://schemas.microsoft.com/office/drawing/2014/main" id="{4B0059FC-4475-4E38-AACA-255456D61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444014"/>
    <xdr:sp macro="" textlink="">
      <xdr:nvSpPr>
        <xdr:cNvPr id="2602" name="Text Box 15">
          <a:extLst>
            <a:ext uri="{FF2B5EF4-FFF2-40B4-BE49-F238E27FC236}">
              <a16:creationId xmlns:a16="http://schemas.microsoft.com/office/drawing/2014/main" id="{30097EE6-F33E-47D2-881A-282A023578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03" name="Text Box 16">
          <a:extLst>
            <a:ext uri="{FF2B5EF4-FFF2-40B4-BE49-F238E27FC236}">
              <a16:creationId xmlns:a16="http://schemas.microsoft.com/office/drawing/2014/main" id="{6BF3B705-1BFB-48C3-90C9-5E9D3C0B3C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04" name="Text Box 17">
          <a:extLst>
            <a:ext uri="{FF2B5EF4-FFF2-40B4-BE49-F238E27FC236}">
              <a16:creationId xmlns:a16="http://schemas.microsoft.com/office/drawing/2014/main" id="{E7A39C8A-E00C-4C13-979E-9A5BA46E8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05" name="Text Box 18">
          <a:extLst>
            <a:ext uri="{FF2B5EF4-FFF2-40B4-BE49-F238E27FC236}">
              <a16:creationId xmlns:a16="http://schemas.microsoft.com/office/drawing/2014/main" id="{BEDA146E-0298-4AC7-88D9-1B0813B88FA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06" name="Text Box 19">
          <a:extLst>
            <a:ext uri="{FF2B5EF4-FFF2-40B4-BE49-F238E27FC236}">
              <a16:creationId xmlns:a16="http://schemas.microsoft.com/office/drawing/2014/main" id="{8213E026-2F1A-4962-9CCD-92EACDB067C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07" name="Text Box 16">
          <a:extLst>
            <a:ext uri="{FF2B5EF4-FFF2-40B4-BE49-F238E27FC236}">
              <a16:creationId xmlns:a16="http://schemas.microsoft.com/office/drawing/2014/main" id="{A58B29D9-CEFB-4049-A135-A18B0A5E80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08" name="Text Box 17">
          <a:extLst>
            <a:ext uri="{FF2B5EF4-FFF2-40B4-BE49-F238E27FC236}">
              <a16:creationId xmlns:a16="http://schemas.microsoft.com/office/drawing/2014/main" id="{AD8AE094-DDF1-445C-B778-6B0C16934F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09" name="Text Box 18">
          <a:extLst>
            <a:ext uri="{FF2B5EF4-FFF2-40B4-BE49-F238E27FC236}">
              <a16:creationId xmlns:a16="http://schemas.microsoft.com/office/drawing/2014/main" id="{145620FB-B4E9-4A6E-A459-3E198D2B81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10" name="Text Box 16">
          <a:extLst>
            <a:ext uri="{FF2B5EF4-FFF2-40B4-BE49-F238E27FC236}">
              <a16:creationId xmlns:a16="http://schemas.microsoft.com/office/drawing/2014/main" id="{DA72BD8B-F494-4917-A8A6-99FA2F567F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11" name="Text Box 17">
          <a:extLst>
            <a:ext uri="{FF2B5EF4-FFF2-40B4-BE49-F238E27FC236}">
              <a16:creationId xmlns:a16="http://schemas.microsoft.com/office/drawing/2014/main" id="{FB400F92-DBC7-4543-AF01-B633825BC39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12" name="Text Box 18">
          <a:extLst>
            <a:ext uri="{FF2B5EF4-FFF2-40B4-BE49-F238E27FC236}">
              <a16:creationId xmlns:a16="http://schemas.microsoft.com/office/drawing/2014/main" id="{D5FE6735-67D1-47D0-825A-05589B74A1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13" name="Text Box 19">
          <a:extLst>
            <a:ext uri="{FF2B5EF4-FFF2-40B4-BE49-F238E27FC236}">
              <a16:creationId xmlns:a16="http://schemas.microsoft.com/office/drawing/2014/main" id="{767F8C43-3B5D-4322-835B-9117E86A24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14" name="Text Box 16">
          <a:extLst>
            <a:ext uri="{FF2B5EF4-FFF2-40B4-BE49-F238E27FC236}">
              <a16:creationId xmlns:a16="http://schemas.microsoft.com/office/drawing/2014/main" id="{A14AADDB-62E7-43A0-91C5-CF139D6A5A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15" name="Text Box 17">
          <a:extLst>
            <a:ext uri="{FF2B5EF4-FFF2-40B4-BE49-F238E27FC236}">
              <a16:creationId xmlns:a16="http://schemas.microsoft.com/office/drawing/2014/main" id="{A9F6C0E3-0FC8-45B2-801D-FD125654F6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16" name="Text Box 18">
          <a:extLst>
            <a:ext uri="{FF2B5EF4-FFF2-40B4-BE49-F238E27FC236}">
              <a16:creationId xmlns:a16="http://schemas.microsoft.com/office/drawing/2014/main" id="{9C7CCAC2-5DB5-4462-969F-515466EBA6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17" name="Text Box 19">
          <a:extLst>
            <a:ext uri="{FF2B5EF4-FFF2-40B4-BE49-F238E27FC236}">
              <a16:creationId xmlns:a16="http://schemas.microsoft.com/office/drawing/2014/main" id="{745DAE4C-BE10-4E30-8CF7-642B90187F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56743"/>
    <xdr:sp macro="" textlink="">
      <xdr:nvSpPr>
        <xdr:cNvPr id="2618" name="Text Box 15">
          <a:extLst>
            <a:ext uri="{FF2B5EF4-FFF2-40B4-BE49-F238E27FC236}">
              <a16:creationId xmlns:a16="http://schemas.microsoft.com/office/drawing/2014/main" id="{97D475FB-73FF-4ABF-AA01-9DF8A532993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619" name="Text Box 15">
          <a:extLst>
            <a:ext uri="{FF2B5EF4-FFF2-40B4-BE49-F238E27FC236}">
              <a16:creationId xmlns:a16="http://schemas.microsoft.com/office/drawing/2014/main" id="{18234D30-A47E-4C65-ACA5-BECE23F168E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620" name="Text Box 15">
          <a:extLst>
            <a:ext uri="{FF2B5EF4-FFF2-40B4-BE49-F238E27FC236}">
              <a16:creationId xmlns:a16="http://schemas.microsoft.com/office/drawing/2014/main" id="{7D281450-CA39-4FF3-81C3-8256BC7AF0C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621" name="Text Box 15">
          <a:extLst>
            <a:ext uri="{FF2B5EF4-FFF2-40B4-BE49-F238E27FC236}">
              <a16:creationId xmlns:a16="http://schemas.microsoft.com/office/drawing/2014/main" id="{78B166BF-1F24-481E-9FBC-D9E8F21D895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622" name="Text Box 15">
          <a:extLst>
            <a:ext uri="{FF2B5EF4-FFF2-40B4-BE49-F238E27FC236}">
              <a16:creationId xmlns:a16="http://schemas.microsoft.com/office/drawing/2014/main" id="{9E444D67-D966-4DCD-9716-59EF6394E99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213632"/>
    <xdr:sp macro="" textlink="">
      <xdr:nvSpPr>
        <xdr:cNvPr id="2623" name="Text Box 15">
          <a:extLst>
            <a:ext uri="{FF2B5EF4-FFF2-40B4-BE49-F238E27FC236}">
              <a16:creationId xmlns:a16="http://schemas.microsoft.com/office/drawing/2014/main" id="{0568D20B-8046-4943-801F-E16ACB5B9A1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24" name="Text Box 16">
          <a:extLst>
            <a:ext uri="{FF2B5EF4-FFF2-40B4-BE49-F238E27FC236}">
              <a16:creationId xmlns:a16="http://schemas.microsoft.com/office/drawing/2014/main" id="{729D03FA-A19A-473C-A1C5-4CEA29CC7C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25" name="Text Box 17">
          <a:extLst>
            <a:ext uri="{FF2B5EF4-FFF2-40B4-BE49-F238E27FC236}">
              <a16:creationId xmlns:a16="http://schemas.microsoft.com/office/drawing/2014/main" id="{1F90CB33-C941-4162-A358-95E4A613093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26" name="Text Box 18">
          <a:extLst>
            <a:ext uri="{FF2B5EF4-FFF2-40B4-BE49-F238E27FC236}">
              <a16:creationId xmlns:a16="http://schemas.microsoft.com/office/drawing/2014/main" id="{AED43804-2821-48C5-8C3D-818D602588B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27" name="Text Box 19">
          <a:extLst>
            <a:ext uri="{FF2B5EF4-FFF2-40B4-BE49-F238E27FC236}">
              <a16:creationId xmlns:a16="http://schemas.microsoft.com/office/drawing/2014/main" id="{7293F6F9-2373-461E-B84D-818D08671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28" name="Text Box 16">
          <a:extLst>
            <a:ext uri="{FF2B5EF4-FFF2-40B4-BE49-F238E27FC236}">
              <a16:creationId xmlns:a16="http://schemas.microsoft.com/office/drawing/2014/main" id="{73E0C653-8F66-49D9-A6FE-D41FF00356C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29" name="Text Box 17">
          <a:extLst>
            <a:ext uri="{FF2B5EF4-FFF2-40B4-BE49-F238E27FC236}">
              <a16:creationId xmlns:a16="http://schemas.microsoft.com/office/drawing/2014/main" id="{9B354AC8-92C6-4788-A9C3-BB1CA4DD8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30" name="Text Box 18">
          <a:extLst>
            <a:ext uri="{FF2B5EF4-FFF2-40B4-BE49-F238E27FC236}">
              <a16:creationId xmlns:a16="http://schemas.microsoft.com/office/drawing/2014/main" id="{3EE182D8-91DD-4060-8E85-BC1520368B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31" name="Text Box 19">
          <a:extLst>
            <a:ext uri="{FF2B5EF4-FFF2-40B4-BE49-F238E27FC236}">
              <a16:creationId xmlns:a16="http://schemas.microsoft.com/office/drawing/2014/main" id="{8A86D8F8-2FF0-409D-A733-122F81059D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632" name="Text Box 16">
          <a:extLst>
            <a:ext uri="{FF2B5EF4-FFF2-40B4-BE49-F238E27FC236}">
              <a16:creationId xmlns:a16="http://schemas.microsoft.com/office/drawing/2014/main" id="{BBC3B9A7-6C7B-4CE4-BD71-2CF119B8F68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633" name="Text Box 17">
          <a:extLst>
            <a:ext uri="{FF2B5EF4-FFF2-40B4-BE49-F238E27FC236}">
              <a16:creationId xmlns:a16="http://schemas.microsoft.com/office/drawing/2014/main" id="{F921DFB6-D014-4CCF-A1C7-8161475B8B3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634" name="Text Box 18">
          <a:extLst>
            <a:ext uri="{FF2B5EF4-FFF2-40B4-BE49-F238E27FC236}">
              <a16:creationId xmlns:a16="http://schemas.microsoft.com/office/drawing/2014/main" id="{4ABCA292-B6B7-4FB4-8A6B-DD75273CCF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635" name="Text Box 19">
          <a:extLst>
            <a:ext uri="{FF2B5EF4-FFF2-40B4-BE49-F238E27FC236}">
              <a16:creationId xmlns:a16="http://schemas.microsoft.com/office/drawing/2014/main" id="{3638AB30-955B-4300-8F71-B4159950F97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444014"/>
    <xdr:sp macro="" textlink="">
      <xdr:nvSpPr>
        <xdr:cNvPr id="2636" name="Text Box 15">
          <a:extLst>
            <a:ext uri="{FF2B5EF4-FFF2-40B4-BE49-F238E27FC236}">
              <a16:creationId xmlns:a16="http://schemas.microsoft.com/office/drawing/2014/main" id="{6AEC20F3-9615-437B-8988-D08968DB9B2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37" name="Text Box 16">
          <a:extLst>
            <a:ext uri="{FF2B5EF4-FFF2-40B4-BE49-F238E27FC236}">
              <a16:creationId xmlns:a16="http://schemas.microsoft.com/office/drawing/2014/main" id="{B5A18003-B809-4F75-A825-B7BEF2146AC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38" name="Text Box 17">
          <a:extLst>
            <a:ext uri="{FF2B5EF4-FFF2-40B4-BE49-F238E27FC236}">
              <a16:creationId xmlns:a16="http://schemas.microsoft.com/office/drawing/2014/main" id="{4C392BFD-A43B-4D5F-80CC-1F0DE91006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39" name="Text Box 18">
          <a:extLst>
            <a:ext uri="{FF2B5EF4-FFF2-40B4-BE49-F238E27FC236}">
              <a16:creationId xmlns:a16="http://schemas.microsoft.com/office/drawing/2014/main" id="{C4BCB883-FEB5-4D70-9B94-A00EC59E2B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40" name="Text Box 19">
          <a:extLst>
            <a:ext uri="{FF2B5EF4-FFF2-40B4-BE49-F238E27FC236}">
              <a16:creationId xmlns:a16="http://schemas.microsoft.com/office/drawing/2014/main" id="{8DFE8D78-9BB6-4CC4-A5B7-420585599EF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442269"/>
    <xdr:sp macro="" textlink="">
      <xdr:nvSpPr>
        <xdr:cNvPr id="2641" name="Text Box 15">
          <a:extLst>
            <a:ext uri="{FF2B5EF4-FFF2-40B4-BE49-F238E27FC236}">
              <a16:creationId xmlns:a16="http://schemas.microsoft.com/office/drawing/2014/main" id="{963B4BFD-7280-4B87-9C37-AD3CC945F8B4}"/>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42" name="Text Box 16">
          <a:extLst>
            <a:ext uri="{FF2B5EF4-FFF2-40B4-BE49-F238E27FC236}">
              <a16:creationId xmlns:a16="http://schemas.microsoft.com/office/drawing/2014/main" id="{1027AC25-1BE0-48E9-A0A9-A2DA4993FB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43" name="Text Box 17">
          <a:extLst>
            <a:ext uri="{FF2B5EF4-FFF2-40B4-BE49-F238E27FC236}">
              <a16:creationId xmlns:a16="http://schemas.microsoft.com/office/drawing/2014/main" id="{5C7429F7-A945-40E5-BB05-478D240A494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44" name="Text Box 18">
          <a:extLst>
            <a:ext uri="{FF2B5EF4-FFF2-40B4-BE49-F238E27FC236}">
              <a16:creationId xmlns:a16="http://schemas.microsoft.com/office/drawing/2014/main" id="{C6E2AC5A-E62F-434F-A01D-2AC4E4F03B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45" name="Text Box 16">
          <a:extLst>
            <a:ext uri="{FF2B5EF4-FFF2-40B4-BE49-F238E27FC236}">
              <a16:creationId xmlns:a16="http://schemas.microsoft.com/office/drawing/2014/main" id="{F70BD09B-BE5A-4A58-BE8A-0E8BDCAD40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46" name="Text Box 17">
          <a:extLst>
            <a:ext uri="{FF2B5EF4-FFF2-40B4-BE49-F238E27FC236}">
              <a16:creationId xmlns:a16="http://schemas.microsoft.com/office/drawing/2014/main" id="{8F7FD432-E211-4167-9E65-0703576400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47" name="Text Box 18">
          <a:extLst>
            <a:ext uri="{FF2B5EF4-FFF2-40B4-BE49-F238E27FC236}">
              <a16:creationId xmlns:a16="http://schemas.microsoft.com/office/drawing/2014/main" id="{0FFC003C-25B5-4FB2-8CBF-21D04A7B94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48" name="Text Box 19">
          <a:extLst>
            <a:ext uri="{FF2B5EF4-FFF2-40B4-BE49-F238E27FC236}">
              <a16:creationId xmlns:a16="http://schemas.microsoft.com/office/drawing/2014/main" id="{055D50F0-A9B5-4DB5-8262-FA3733DE95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49" name="Text Box 16">
          <a:extLst>
            <a:ext uri="{FF2B5EF4-FFF2-40B4-BE49-F238E27FC236}">
              <a16:creationId xmlns:a16="http://schemas.microsoft.com/office/drawing/2014/main" id="{C8E7BC7F-A86F-4A74-B912-11C60AC257D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50" name="Text Box 17">
          <a:extLst>
            <a:ext uri="{FF2B5EF4-FFF2-40B4-BE49-F238E27FC236}">
              <a16:creationId xmlns:a16="http://schemas.microsoft.com/office/drawing/2014/main" id="{CF42D97F-3136-4E60-9408-9D3406BFB77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51" name="Text Box 18">
          <a:extLst>
            <a:ext uri="{FF2B5EF4-FFF2-40B4-BE49-F238E27FC236}">
              <a16:creationId xmlns:a16="http://schemas.microsoft.com/office/drawing/2014/main" id="{90C595C0-31E0-4D22-AEB3-65518CD886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29</xdr:row>
      <xdr:rowOff>0</xdr:rowOff>
    </xdr:from>
    <xdr:ext cx="95250" cy="213632"/>
    <xdr:sp macro="" textlink="">
      <xdr:nvSpPr>
        <xdr:cNvPr id="2652" name="Text Box 15">
          <a:extLst>
            <a:ext uri="{FF2B5EF4-FFF2-40B4-BE49-F238E27FC236}">
              <a16:creationId xmlns:a16="http://schemas.microsoft.com/office/drawing/2014/main" id="{C91BE9F3-E80D-4192-A787-2E8CC0CF82B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53" name="Text Box 16">
          <a:extLst>
            <a:ext uri="{FF2B5EF4-FFF2-40B4-BE49-F238E27FC236}">
              <a16:creationId xmlns:a16="http://schemas.microsoft.com/office/drawing/2014/main" id="{FF076C2A-1EA4-4AEA-9734-AE3E6581B9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54" name="Text Box 17">
          <a:extLst>
            <a:ext uri="{FF2B5EF4-FFF2-40B4-BE49-F238E27FC236}">
              <a16:creationId xmlns:a16="http://schemas.microsoft.com/office/drawing/2014/main" id="{79BA1849-C040-4004-9E8D-CAA86443E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55" name="Text Box 18">
          <a:extLst>
            <a:ext uri="{FF2B5EF4-FFF2-40B4-BE49-F238E27FC236}">
              <a16:creationId xmlns:a16="http://schemas.microsoft.com/office/drawing/2014/main" id="{F6E5E48D-ED68-41EA-BC91-9A3FF3B728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56" name="Text Box 19">
          <a:extLst>
            <a:ext uri="{FF2B5EF4-FFF2-40B4-BE49-F238E27FC236}">
              <a16:creationId xmlns:a16="http://schemas.microsoft.com/office/drawing/2014/main" id="{2DDB3E8A-FA2A-4688-82A9-13364550B3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57" name="Text Box 16">
          <a:extLst>
            <a:ext uri="{FF2B5EF4-FFF2-40B4-BE49-F238E27FC236}">
              <a16:creationId xmlns:a16="http://schemas.microsoft.com/office/drawing/2014/main" id="{F78F7BE2-CAA4-4F72-BD77-3D22006AB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58" name="Text Box 17">
          <a:extLst>
            <a:ext uri="{FF2B5EF4-FFF2-40B4-BE49-F238E27FC236}">
              <a16:creationId xmlns:a16="http://schemas.microsoft.com/office/drawing/2014/main" id="{00568E68-BA3B-43F2-98F9-E5CD98D7CB6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59" name="Text Box 18">
          <a:extLst>
            <a:ext uri="{FF2B5EF4-FFF2-40B4-BE49-F238E27FC236}">
              <a16:creationId xmlns:a16="http://schemas.microsoft.com/office/drawing/2014/main" id="{9EE0829D-316C-45AE-B832-8EBCBF5BAD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60" name="Text Box 19">
          <a:extLst>
            <a:ext uri="{FF2B5EF4-FFF2-40B4-BE49-F238E27FC236}">
              <a16:creationId xmlns:a16="http://schemas.microsoft.com/office/drawing/2014/main" id="{5E9C82A6-7B59-4475-8268-25E513D2FE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661" name="Text Box 16">
          <a:extLst>
            <a:ext uri="{FF2B5EF4-FFF2-40B4-BE49-F238E27FC236}">
              <a16:creationId xmlns:a16="http://schemas.microsoft.com/office/drawing/2014/main" id="{7C4281AE-2B93-47EB-B788-2D122B716F0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662" name="Text Box 17">
          <a:extLst>
            <a:ext uri="{FF2B5EF4-FFF2-40B4-BE49-F238E27FC236}">
              <a16:creationId xmlns:a16="http://schemas.microsoft.com/office/drawing/2014/main" id="{84AF8213-D524-4CFB-8136-CA202C82662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663" name="Text Box 18">
          <a:extLst>
            <a:ext uri="{FF2B5EF4-FFF2-40B4-BE49-F238E27FC236}">
              <a16:creationId xmlns:a16="http://schemas.microsoft.com/office/drawing/2014/main" id="{09885D82-B59A-4724-8D77-A519E16B9E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664" name="Text Box 19">
          <a:extLst>
            <a:ext uri="{FF2B5EF4-FFF2-40B4-BE49-F238E27FC236}">
              <a16:creationId xmlns:a16="http://schemas.microsoft.com/office/drawing/2014/main" id="{C1269595-A4F0-456C-A7CD-28379C6E83B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444014"/>
    <xdr:sp macro="" textlink="">
      <xdr:nvSpPr>
        <xdr:cNvPr id="2665" name="Text Box 15">
          <a:extLst>
            <a:ext uri="{FF2B5EF4-FFF2-40B4-BE49-F238E27FC236}">
              <a16:creationId xmlns:a16="http://schemas.microsoft.com/office/drawing/2014/main" id="{4E22EAD1-4A4F-469B-B8EC-7058063BE05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66" name="Text Box 16">
          <a:extLst>
            <a:ext uri="{FF2B5EF4-FFF2-40B4-BE49-F238E27FC236}">
              <a16:creationId xmlns:a16="http://schemas.microsoft.com/office/drawing/2014/main" id="{8E8C3CE8-1BEB-4BBD-9BC3-55BD29E33C7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67" name="Text Box 17">
          <a:extLst>
            <a:ext uri="{FF2B5EF4-FFF2-40B4-BE49-F238E27FC236}">
              <a16:creationId xmlns:a16="http://schemas.microsoft.com/office/drawing/2014/main" id="{B4E7DF71-F979-4C98-AC10-7CE8E1FC73E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68" name="Text Box 18">
          <a:extLst>
            <a:ext uri="{FF2B5EF4-FFF2-40B4-BE49-F238E27FC236}">
              <a16:creationId xmlns:a16="http://schemas.microsoft.com/office/drawing/2014/main" id="{5DA9130E-A1D6-4F97-A680-F8A0AA67EE3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171450"/>
    <xdr:sp macro="" textlink="">
      <xdr:nvSpPr>
        <xdr:cNvPr id="2669" name="Text Box 19">
          <a:extLst>
            <a:ext uri="{FF2B5EF4-FFF2-40B4-BE49-F238E27FC236}">
              <a16:creationId xmlns:a16="http://schemas.microsoft.com/office/drawing/2014/main" id="{3D8B161F-D7A4-406B-AD30-570ABBFA84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70" name="Text Box 16">
          <a:extLst>
            <a:ext uri="{FF2B5EF4-FFF2-40B4-BE49-F238E27FC236}">
              <a16:creationId xmlns:a16="http://schemas.microsoft.com/office/drawing/2014/main" id="{6E73EC7F-D365-4E89-B99D-B68A6DF9AA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171450"/>
    <xdr:sp macro="" textlink="">
      <xdr:nvSpPr>
        <xdr:cNvPr id="2671" name="Text Box 17">
          <a:extLst>
            <a:ext uri="{FF2B5EF4-FFF2-40B4-BE49-F238E27FC236}">
              <a16:creationId xmlns:a16="http://schemas.microsoft.com/office/drawing/2014/main" id="{134FFAF2-7A72-4750-84D1-D022A23175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29</xdr:row>
      <xdr:rowOff>0</xdr:rowOff>
    </xdr:from>
    <xdr:ext cx="95250" cy="171450"/>
    <xdr:sp macro="" textlink="">
      <xdr:nvSpPr>
        <xdr:cNvPr id="2672" name="Text Box 18">
          <a:extLst>
            <a:ext uri="{FF2B5EF4-FFF2-40B4-BE49-F238E27FC236}">
              <a16:creationId xmlns:a16="http://schemas.microsoft.com/office/drawing/2014/main" id="{612F5939-24B4-4DDC-95D6-9BD26CA2177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73" name="Text Box 16">
          <a:extLst>
            <a:ext uri="{FF2B5EF4-FFF2-40B4-BE49-F238E27FC236}">
              <a16:creationId xmlns:a16="http://schemas.microsoft.com/office/drawing/2014/main" id="{FB0A910F-3352-41A6-8F57-4421A5B4D6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74" name="Text Box 17">
          <a:extLst>
            <a:ext uri="{FF2B5EF4-FFF2-40B4-BE49-F238E27FC236}">
              <a16:creationId xmlns:a16="http://schemas.microsoft.com/office/drawing/2014/main" id="{7F4A7FBD-F71D-4C37-A616-946D6B96BF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75" name="Text Box 18">
          <a:extLst>
            <a:ext uri="{FF2B5EF4-FFF2-40B4-BE49-F238E27FC236}">
              <a16:creationId xmlns:a16="http://schemas.microsoft.com/office/drawing/2014/main" id="{E5BD7DD5-711D-4890-9D92-AF9107C0CCF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76" name="Text Box 19">
          <a:extLst>
            <a:ext uri="{FF2B5EF4-FFF2-40B4-BE49-F238E27FC236}">
              <a16:creationId xmlns:a16="http://schemas.microsoft.com/office/drawing/2014/main" id="{4EF3D72A-224D-4087-8E1A-F5E721106D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29</xdr:row>
      <xdr:rowOff>0</xdr:rowOff>
    </xdr:from>
    <xdr:ext cx="95250" cy="171450"/>
    <xdr:sp macro="" textlink="">
      <xdr:nvSpPr>
        <xdr:cNvPr id="2677" name="Text Box 16">
          <a:extLst>
            <a:ext uri="{FF2B5EF4-FFF2-40B4-BE49-F238E27FC236}">
              <a16:creationId xmlns:a16="http://schemas.microsoft.com/office/drawing/2014/main" id="{C915B8EC-1BAF-4636-A63D-DBF109948A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29</xdr:row>
      <xdr:rowOff>0</xdr:rowOff>
    </xdr:from>
    <xdr:ext cx="95250" cy="213632"/>
    <xdr:sp macro="" textlink="">
      <xdr:nvSpPr>
        <xdr:cNvPr id="2678" name="Text Box 15">
          <a:extLst>
            <a:ext uri="{FF2B5EF4-FFF2-40B4-BE49-F238E27FC236}">
              <a16:creationId xmlns:a16="http://schemas.microsoft.com/office/drawing/2014/main" id="{4E5D9C65-1005-4003-9A62-F591F1ED5B7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448496"/>
    <xdr:sp macro="" textlink="">
      <xdr:nvSpPr>
        <xdr:cNvPr id="2679" name="Text Box 15">
          <a:extLst>
            <a:ext uri="{FF2B5EF4-FFF2-40B4-BE49-F238E27FC236}">
              <a16:creationId xmlns:a16="http://schemas.microsoft.com/office/drawing/2014/main" id="{8511F78D-F366-4419-AFA4-824B9B2E067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442269"/>
    <xdr:sp macro="" textlink="">
      <xdr:nvSpPr>
        <xdr:cNvPr id="2680" name="Text Box 15">
          <a:extLst>
            <a:ext uri="{FF2B5EF4-FFF2-40B4-BE49-F238E27FC236}">
              <a16:creationId xmlns:a16="http://schemas.microsoft.com/office/drawing/2014/main" id="{CE87F8C3-207B-4205-BB80-266F76A28C7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442269"/>
    <xdr:sp macro="" textlink="">
      <xdr:nvSpPr>
        <xdr:cNvPr id="2681" name="Text Box 15">
          <a:extLst>
            <a:ext uri="{FF2B5EF4-FFF2-40B4-BE49-F238E27FC236}">
              <a16:creationId xmlns:a16="http://schemas.microsoft.com/office/drawing/2014/main" id="{4BAC2287-EA25-4C38-BA8E-162B728F8CF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213632"/>
    <xdr:sp macro="" textlink="">
      <xdr:nvSpPr>
        <xdr:cNvPr id="2682" name="Text Box 15">
          <a:extLst>
            <a:ext uri="{FF2B5EF4-FFF2-40B4-BE49-F238E27FC236}">
              <a16:creationId xmlns:a16="http://schemas.microsoft.com/office/drawing/2014/main" id="{4F8F6CF0-F228-46DF-9F93-7E21A67C217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444331"/>
    <xdr:sp macro="" textlink="">
      <xdr:nvSpPr>
        <xdr:cNvPr id="2683" name="Text Box 15">
          <a:extLst>
            <a:ext uri="{FF2B5EF4-FFF2-40B4-BE49-F238E27FC236}">
              <a16:creationId xmlns:a16="http://schemas.microsoft.com/office/drawing/2014/main" id="{D123ED7F-089C-4F1A-A3F4-D87D0D865BC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29</xdr:row>
      <xdr:rowOff>0</xdr:rowOff>
    </xdr:from>
    <xdr:ext cx="95250" cy="213632"/>
    <xdr:sp macro="" textlink="">
      <xdr:nvSpPr>
        <xdr:cNvPr id="2684" name="Text Box 15">
          <a:extLst>
            <a:ext uri="{FF2B5EF4-FFF2-40B4-BE49-F238E27FC236}">
              <a16:creationId xmlns:a16="http://schemas.microsoft.com/office/drawing/2014/main" id="{C17CA207-69FD-4F42-9757-4FE952AB42D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685" name="Text Box 16">
          <a:extLst>
            <a:ext uri="{FF2B5EF4-FFF2-40B4-BE49-F238E27FC236}">
              <a16:creationId xmlns:a16="http://schemas.microsoft.com/office/drawing/2014/main" id="{546D87F2-88D0-427D-9B9C-3B7F4806D28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686" name="Text Box 17">
          <a:extLst>
            <a:ext uri="{FF2B5EF4-FFF2-40B4-BE49-F238E27FC236}">
              <a16:creationId xmlns:a16="http://schemas.microsoft.com/office/drawing/2014/main" id="{44EDB9DD-C6BB-4BDF-9DA8-F1259E5FE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687" name="Text Box 18">
          <a:extLst>
            <a:ext uri="{FF2B5EF4-FFF2-40B4-BE49-F238E27FC236}">
              <a16:creationId xmlns:a16="http://schemas.microsoft.com/office/drawing/2014/main" id="{F0E38515-820C-407A-810F-F56B14A919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688" name="Text Box 19">
          <a:extLst>
            <a:ext uri="{FF2B5EF4-FFF2-40B4-BE49-F238E27FC236}">
              <a16:creationId xmlns:a16="http://schemas.microsoft.com/office/drawing/2014/main" id="{99004E3D-414D-43E0-960C-7A48067437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689" name="Text Box 16">
          <a:extLst>
            <a:ext uri="{FF2B5EF4-FFF2-40B4-BE49-F238E27FC236}">
              <a16:creationId xmlns:a16="http://schemas.microsoft.com/office/drawing/2014/main" id="{FD2C4FBF-F963-4ACE-BA0A-0DAFA23F57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690" name="Text Box 17">
          <a:extLst>
            <a:ext uri="{FF2B5EF4-FFF2-40B4-BE49-F238E27FC236}">
              <a16:creationId xmlns:a16="http://schemas.microsoft.com/office/drawing/2014/main" id="{ECAE160A-9091-4BA7-B7BB-2D877DB7DA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691" name="Text Box 18">
          <a:extLst>
            <a:ext uri="{FF2B5EF4-FFF2-40B4-BE49-F238E27FC236}">
              <a16:creationId xmlns:a16="http://schemas.microsoft.com/office/drawing/2014/main" id="{8FA432B4-A9AC-4989-8191-CB4DE1F5E9E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692" name="Text Box 19">
          <a:extLst>
            <a:ext uri="{FF2B5EF4-FFF2-40B4-BE49-F238E27FC236}">
              <a16:creationId xmlns:a16="http://schemas.microsoft.com/office/drawing/2014/main" id="{CFC81269-924A-4BAB-99E6-A52110A395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693" name="Text Box 16">
          <a:extLst>
            <a:ext uri="{FF2B5EF4-FFF2-40B4-BE49-F238E27FC236}">
              <a16:creationId xmlns:a16="http://schemas.microsoft.com/office/drawing/2014/main" id="{E6BAB2EC-F6DE-4491-81CD-836E115478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694" name="Text Box 17">
          <a:extLst>
            <a:ext uri="{FF2B5EF4-FFF2-40B4-BE49-F238E27FC236}">
              <a16:creationId xmlns:a16="http://schemas.microsoft.com/office/drawing/2014/main" id="{6DBE44F3-9FFC-49D0-BD66-08D5C526F81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695" name="Text Box 18">
          <a:extLst>
            <a:ext uri="{FF2B5EF4-FFF2-40B4-BE49-F238E27FC236}">
              <a16:creationId xmlns:a16="http://schemas.microsoft.com/office/drawing/2014/main" id="{BEC3606C-ADBE-48E9-875A-005A3B30F68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696" name="Text Box 19">
          <a:extLst>
            <a:ext uri="{FF2B5EF4-FFF2-40B4-BE49-F238E27FC236}">
              <a16:creationId xmlns:a16="http://schemas.microsoft.com/office/drawing/2014/main" id="{87F5856A-058F-4CC7-90DC-BB7365549B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697" name="Text Box 15">
          <a:extLst>
            <a:ext uri="{FF2B5EF4-FFF2-40B4-BE49-F238E27FC236}">
              <a16:creationId xmlns:a16="http://schemas.microsoft.com/office/drawing/2014/main" id="{4C3E2809-417F-4D59-A643-BA3334BB1F4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698" name="Text Box 16">
          <a:extLst>
            <a:ext uri="{FF2B5EF4-FFF2-40B4-BE49-F238E27FC236}">
              <a16:creationId xmlns:a16="http://schemas.microsoft.com/office/drawing/2014/main" id="{AB905C9C-7258-4C96-B363-5B3E82736B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699" name="Text Box 17">
          <a:extLst>
            <a:ext uri="{FF2B5EF4-FFF2-40B4-BE49-F238E27FC236}">
              <a16:creationId xmlns:a16="http://schemas.microsoft.com/office/drawing/2014/main" id="{90825C06-DFF9-439D-8720-9724E9CAC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00" name="Text Box 18">
          <a:extLst>
            <a:ext uri="{FF2B5EF4-FFF2-40B4-BE49-F238E27FC236}">
              <a16:creationId xmlns:a16="http://schemas.microsoft.com/office/drawing/2014/main" id="{11FF6F19-E047-4858-8EB7-2202B20D2D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01" name="Text Box 19">
          <a:extLst>
            <a:ext uri="{FF2B5EF4-FFF2-40B4-BE49-F238E27FC236}">
              <a16:creationId xmlns:a16="http://schemas.microsoft.com/office/drawing/2014/main" id="{F71777B8-1084-476F-A712-8678016228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02" name="Text Box 16">
          <a:extLst>
            <a:ext uri="{FF2B5EF4-FFF2-40B4-BE49-F238E27FC236}">
              <a16:creationId xmlns:a16="http://schemas.microsoft.com/office/drawing/2014/main" id="{BAA0A486-B659-4B19-8340-501E321DD7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03" name="Text Box 17">
          <a:extLst>
            <a:ext uri="{FF2B5EF4-FFF2-40B4-BE49-F238E27FC236}">
              <a16:creationId xmlns:a16="http://schemas.microsoft.com/office/drawing/2014/main" id="{E0408D2B-51FD-4C10-8CD8-AD8710E46B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04" name="Text Box 18">
          <a:extLst>
            <a:ext uri="{FF2B5EF4-FFF2-40B4-BE49-F238E27FC236}">
              <a16:creationId xmlns:a16="http://schemas.microsoft.com/office/drawing/2014/main" id="{7A993A80-98ED-4F15-A89A-820297EA76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05" name="Text Box 16">
          <a:extLst>
            <a:ext uri="{FF2B5EF4-FFF2-40B4-BE49-F238E27FC236}">
              <a16:creationId xmlns:a16="http://schemas.microsoft.com/office/drawing/2014/main" id="{021DBD65-298B-4544-9CD2-DE2B4154D94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06" name="Text Box 17">
          <a:extLst>
            <a:ext uri="{FF2B5EF4-FFF2-40B4-BE49-F238E27FC236}">
              <a16:creationId xmlns:a16="http://schemas.microsoft.com/office/drawing/2014/main" id="{AFA8462C-7A79-405B-807D-6EA2ACCFEA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07" name="Text Box 18">
          <a:extLst>
            <a:ext uri="{FF2B5EF4-FFF2-40B4-BE49-F238E27FC236}">
              <a16:creationId xmlns:a16="http://schemas.microsoft.com/office/drawing/2014/main" id="{B8EAB939-A63E-4FCD-9953-42588E41414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08" name="Text Box 19">
          <a:extLst>
            <a:ext uri="{FF2B5EF4-FFF2-40B4-BE49-F238E27FC236}">
              <a16:creationId xmlns:a16="http://schemas.microsoft.com/office/drawing/2014/main" id="{7B36C622-9AC1-4219-8444-CF51712DC25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09" name="Text Box 16">
          <a:extLst>
            <a:ext uri="{FF2B5EF4-FFF2-40B4-BE49-F238E27FC236}">
              <a16:creationId xmlns:a16="http://schemas.microsoft.com/office/drawing/2014/main" id="{B3727848-8991-4C58-A15B-4024DC3016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10" name="Text Box 17">
          <a:extLst>
            <a:ext uri="{FF2B5EF4-FFF2-40B4-BE49-F238E27FC236}">
              <a16:creationId xmlns:a16="http://schemas.microsoft.com/office/drawing/2014/main" id="{AEEF6393-00A6-4226-B52F-F33DC43B2E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11" name="Text Box 18">
          <a:extLst>
            <a:ext uri="{FF2B5EF4-FFF2-40B4-BE49-F238E27FC236}">
              <a16:creationId xmlns:a16="http://schemas.microsoft.com/office/drawing/2014/main" id="{16A1E27D-C104-4D83-9E2A-BC1E269674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12" name="Text Box 19">
          <a:extLst>
            <a:ext uri="{FF2B5EF4-FFF2-40B4-BE49-F238E27FC236}">
              <a16:creationId xmlns:a16="http://schemas.microsoft.com/office/drawing/2014/main" id="{4B92C1F7-15A3-43D2-ACD4-5EA1A3B006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456743"/>
    <xdr:sp macro="" textlink="">
      <xdr:nvSpPr>
        <xdr:cNvPr id="2713" name="Text Box 15">
          <a:extLst>
            <a:ext uri="{FF2B5EF4-FFF2-40B4-BE49-F238E27FC236}">
              <a16:creationId xmlns:a16="http://schemas.microsoft.com/office/drawing/2014/main" id="{B7A50176-BCE5-4F2D-9488-EC74E89C62AA}"/>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442269"/>
    <xdr:sp macro="" textlink="">
      <xdr:nvSpPr>
        <xdr:cNvPr id="2714" name="Text Box 15">
          <a:extLst>
            <a:ext uri="{FF2B5EF4-FFF2-40B4-BE49-F238E27FC236}">
              <a16:creationId xmlns:a16="http://schemas.microsoft.com/office/drawing/2014/main" id="{58B64812-3374-4A55-BBBA-F186454E92E7}"/>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442269"/>
    <xdr:sp macro="" textlink="">
      <xdr:nvSpPr>
        <xdr:cNvPr id="2715" name="Text Box 15">
          <a:extLst>
            <a:ext uri="{FF2B5EF4-FFF2-40B4-BE49-F238E27FC236}">
              <a16:creationId xmlns:a16="http://schemas.microsoft.com/office/drawing/2014/main" id="{E4CA91C3-7B89-4096-BFD5-A359D080D40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213632"/>
    <xdr:sp macro="" textlink="">
      <xdr:nvSpPr>
        <xdr:cNvPr id="2716" name="Text Box 15">
          <a:extLst>
            <a:ext uri="{FF2B5EF4-FFF2-40B4-BE49-F238E27FC236}">
              <a16:creationId xmlns:a16="http://schemas.microsoft.com/office/drawing/2014/main" id="{89726DA6-E092-428D-A0A5-FE12313F10D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29</xdr:row>
      <xdr:rowOff>0</xdr:rowOff>
    </xdr:from>
    <xdr:ext cx="95250" cy="444331"/>
    <xdr:sp macro="" textlink="">
      <xdr:nvSpPr>
        <xdr:cNvPr id="2717" name="Text Box 15">
          <a:extLst>
            <a:ext uri="{FF2B5EF4-FFF2-40B4-BE49-F238E27FC236}">
              <a16:creationId xmlns:a16="http://schemas.microsoft.com/office/drawing/2014/main" id="{B0229B05-7CE4-4A3E-958F-C1422D0C6B9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29</xdr:row>
      <xdr:rowOff>0</xdr:rowOff>
    </xdr:from>
    <xdr:ext cx="95250" cy="213632"/>
    <xdr:sp macro="" textlink="">
      <xdr:nvSpPr>
        <xdr:cNvPr id="2718" name="Text Box 15">
          <a:extLst>
            <a:ext uri="{FF2B5EF4-FFF2-40B4-BE49-F238E27FC236}">
              <a16:creationId xmlns:a16="http://schemas.microsoft.com/office/drawing/2014/main" id="{6B163965-7868-4282-B834-57AC52D8F92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19" name="Text Box 16">
          <a:extLst>
            <a:ext uri="{FF2B5EF4-FFF2-40B4-BE49-F238E27FC236}">
              <a16:creationId xmlns:a16="http://schemas.microsoft.com/office/drawing/2014/main" id="{DCFD0E3F-9910-4457-9DC8-6D12CBE793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20" name="Text Box 17">
          <a:extLst>
            <a:ext uri="{FF2B5EF4-FFF2-40B4-BE49-F238E27FC236}">
              <a16:creationId xmlns:a16="http://schemas.microsoft.com/office/drawing/2014/main" id="{9364E9B6-B696-4FB9-9365-201824DC5C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21" name="Text Box 18">
          <a:extLst>
            <a:ext uri="{FF2B5EF4-FFF2-40B4-BE49-F238E27FC236}">
              <a16:creationId xmlns:a16="http://schemas.microsoft.com/office/drawing/2014/main" id="{06776CD8-214D-471A-BC9D-C24D514DE7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22" name="Text Box 19">
          <a:extLst>
            <a:ext uri="{FF2B5EF4-FFF2-40B4-BE49-F238E27FC236}">
              <a16:creationId xmlns:a16="http://schemas.microsoft.com/office/drawing/2014/main" id="{779F28FE-7C99-4E5C-A379-A5490F6E45A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23" name="Text Box 16">
          <a:extLst>
            <a:ext uri="{FF2B5EF4-FFF2-40B4-BE49-F238E27FC236}">
              <a16:creationId xmlns:a16="http://schemas.microsoft.com/office/drawing/2014/main" id="{C93F5A89-7CBA-4AD1-B8BA-A8400657DC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24" name="Text Box 17">
          <a:extLst>
            <a:ext uri="{FF2B5EF4-FFF2-40B4-BE49-F238E27FC236}">
              <a16:creationId xmlns:a16="http://schemas.microsoft.com/office/drawing/2014/main" id="{7C1CE767-93F3-4351-B02B-54350E6531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25" name="Text Box 18">
          <a:extLst>
            <a:ext uri="{FF2B5EF4-FFF2-40B4-BE49-F238E27FC236}">
              <a16:creationId xmlns:a16="http://schemas.microsoft.com/office/drawing/2014/main" id="{8E97FAEF-2008-4EA6-8639-338E35E783C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26" name="Text Box 19">
          <a:extLst>
            <a:ext uri="{FF2B5EF4-FFF2-40B4-BE49-F238E27FC236}">
              <a16:creationId xmlns:a16="http://schemas.microsoft.com/office/drawing/2014/main" id="{0CABD05E-EFAB-4307-88F4-5AB8C661A97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727" name="Text Box 16">
          <a:extLst>
            <a:ext uri="{FF2B5EF4-FFF2-40B4-BE49-F238E27FC236}">
              <a16:creationId xmlns:a16="http://schemas.microsoft.com/office/drawing/2014/main" id="{179D6724-3369-447F-8F3F-D302BBFC79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728" name="Text Box 17">
          <a:extLst>
            <a:ext uri="{FF2B5EF4-FFF2-40B4-BE49-F238E27FC236}">
              <a16:creationId xmlns:a16="http://schemas.microsoft.com/office/drawing/2014/main" id="{5A18391A-2DF2-420E-8C88-0D7C04D9CA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729" name="Text Box 18">
          <a:extLst>
            <a:ext uri="{FF2B5EF4-FFF2-40B4-BE49-F238E27FC236}">
              <a16:creationId xmlns:a16="http://schemas.microsoft.com/office/drawing/2014/main" id="{0CB145CE-0D63-49AF-A0C1-76BD48CDD2C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730" name="Text Box 19">
          <a:extLst>
            <a:ext uri="{FF2B5EF4-FFF2-40B4-BE49-F238E27FC236}">
              <a16:creationId xmlns:a16="http://schemas.microsoft.com/office/drawing/2014/main" id="{2979A023-F7E2-4C6D-A344-F49A37A14D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731" name="Text Box 15">
          <a:extLst>
            <a:ext uri="{FF2B5EF4-FFF2-40B4-BE49-F238E27FC236}">
              <a16:creationId xmlns:a16="http://schemas.microsoft.com/office/drawing/2014/main" id="{BC4399CF-2E07-4126-805F-B6EDB3A3C61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32" name="Text Box 16">
          <a:extLst>
            <a:ext uri="{FF2B5EF4-FFF2-40B4-BE49-F238E27FC236}">
              <a16:creationId xmlns:a16="http://schemas.microsoft.com/office/drawing/2014/main" id="{E926C60A-73C0-4AE2-BE0F-D32CEC221C4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33" name="Text Box 17">
          <a:extLst>
            <a:ext uri="{FF2B5EF4-FFF2-40B4-BE49-F238E27FC236}">
              <a16:creationId xmlns:a16="http://schemas.microsoft.com/office/drawing/2014/main" id="{2DED00CB-B383-47CC-8F22-E2260258ED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34" name="Text Box 18">
          <a:extLst>
            <a:ext uri="{FF2B5EF4-FFF2-40B4-BE49-F238E27FC236}">
              <a16:creationId xmlns:a16="http://schemas.microsoft.com/office/drawing/2014/main" id="{E7915292-14FD-43E5-81FE-4649D07619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35" name="Text Box 19">
          <a:extLst>
            <a:ext uri="{FF2B5EF4-FFF2-40B4-BE49-F238E27FC236}">
              <a16:creationId xmlns:a16="http://schemas.microsoft.com/office/drawing/2014/main" id="{EABD1965-7E71-4805-BBAD-D869C41BD0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30</xdr:row>
      <xdr:rowOff>504825</xdr:rowOff>
    </xdr:from>
    <xdr:ext cx="95250" cy="442269"/>
    <xdr:sp macro="" textlink="">
      <xdr:nvSpPr>
        <xdr:cNvPr id="2736" name="Text Box 15">
          <a:extLst>
            <a:ext uri="{FF2B5EF4-FFF2-40B4-BE49-F238E27FC236}">
              <a16:creationId xmlns:a16="http://schemas.microsoft.com/office/drawing/2014/main" id="{CFBF7122-7DAD-43FF-9441-AE9084AD6ECC}"/>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37" name="Text Box 16">
          <a:extLst>
            <a:ext uri="{FF2B5EF4-FFF2-40B4-BE49-F238E27FC236}">
              <a16:creationId xmlns:a16="http://schemas.microsoft.com/office/drawing/2014/main" id="{397F0833-83A4-473A-911E-C6811102D15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38" name="Text Box 17">
          <a:extLst>
            <a:ext uri="{FF2B5EF4-FFF2-40B4-BE49-F238E27FC236}">
              <a16:creationId xmlns:a16="http://schemas.microsoft.com/office/drawing/2014/main" id="{DE9C5E95-632A-4C17-9E1C-875FB588D1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39" name="Text Box 18">
          <a:extLst>
            <a:ext uri="{FF2B5EF4-FFF2-40B4-BE49-F238E27FC236}">
              <a16:creationId xmlns:a16="http://schemas.microsoft.com/office/drawing/2014/main" id="{8A018176-1B09-4C26-86A5-76ED844FA0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40" name="Text Box 16">
          <a:extLst>
            <a:ext uri="{FF2B5EF4-FFF2-40B4-BE49-F238E27FC236}">
              <a16:creationId xmlns:a16="http://schemas.microsoft.com/office/drawing/2014/main" id="{79F14742-2316-49A9-B010-31BCC39A15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41" name="Text Box 17">
          <a:extLst>
            <a:ext uri="{FF2B5EF4-FFF2-40B4-BE49-F238E27FC236}">
              <a16:creationId xmlns:a16="http://schemas.microsoft.com/office/drawing/2014/main" id="{E6F9E6B8-265A-4FEC-B5CA-E8B0B704E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42" name="Text Box 18">
          <a:extLst>
            <a:ext uri="{FF2B5EF4-FFF2-40B4-BE49-F238E27FC236}">
              <a16:creationId xmlns:a16="http://schemas.microsoft.com/office/drawing/2014/main" id="{9EF0AE0D-FC25-4079-9F49-9AB2B13799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43" name="Text Box 19">
          <a:extLst>
            <a:ext uri="{FF2B5EF4-FFF2-40B4-BE49-F238E27FC236}">
              <a16:creationId xmlns:a16="http://schemas.microsoft.com/office/drawing/2014/main" id="{DE31B77C-9941-486E-8062-9A9F7F6D86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44" name="Text Box 16">
          <a:extLst>
            <a:ext uri="{FF2B5EF4-FFF2-40B4-BE49-F238E27FC236}">
              <a16:creationId xmlns:a16="http://schemas.microsoft.com/office/drawing/2014/main" id="{11EAB210-5871-434A-BDAA-318DA57BF0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45" name="Text Box 17">
          <a:extLst>
            <a:ext uri="{FF2B5EF4-FFF2-40B4-BE49-F238E27FC236}">
              <a16:creationId xmlns:a16="http://schemas.microsoft.com/office/drawing/2014/main" id="{0572CC8D-AF7E-4CFF-ACF1-8C7AAB7103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46" name="Text Box 18">
          <a:extLst>
            <a:ext uri="{FF2B5EF4-FFF2-40B4-BE49-F238E27FC236}">
              <a16:creationId xmlns:a16="http://schemas.microsoft.com/office/drawing/2014/main" id="{558C9B18-431B-402D-AE59-29355F8876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747" name="Text Box 15">
          <a:extLst>
            <a:ext uri="{FF2B5EF4-FFF2-40B4-BE49-F238E27FC236}">
              <a16:creationId xmlns:a16="http://schemas.microsoft.com/office/drawing/2014/main" id="{3DDB0D32-ACB1-4EF8-B115-E4ADEAB5BE0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48" name="Text Box 16">
          <a:extLst>
            <a:ext uri="{FF2B5EF4-FFF2-40B4-BE49-F238E27FC236}">
              <a16:creationId xmlns:a16="http://schemas.microsoft.com/office/drawing/2014/main" id="{C1F2A08F-D154-4B97-B567-47C6254D5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49" name="Text Box 17">
          <a:extLst>
            <a:ext uri="{FF2B5EF4-FFF2-40B4-BE49-F238E27FC236}">
              <a16:creationId xmlns:a16="http://schemas.microsoft.com/office/drawing/2014/main" id="{7CE92245-13ED-47B2-BCBE-3252AA8CBF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50" name="Text Box 18">
          <a:extLst>
            <a:ext uri="{FF2B5EF4-FFF2-40B4-BE49-F238E27FC236}">
              <a16:creationId xmlns:a16="http://schemas.microsoft.com/office/drawing/2014/main" id="{E1A29A6E-0F6B-4BEE-8782-D3866151FF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51" name="Text Box 19">
          <a:extLst>
            <a:ext uri="{FF2B5EF4-FFF2-40B4-BE49-F238E27FC236}">
              <a16:creationId xmlns:a16="http://schemas.microsoft.com/office/drawing/2014/main" id="{AA06832A-E755-4F17-81D2-811B4B4024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52" name="Text Box 16">
          <a:extLst>
            <a:ext uri="{FF2B5EF4-FFF2-40B4-BE49-F238E27FC236}">
              <a16:creationId xmlns:a16="http://schemas.microsoft.com/office/drawing/2014/main" id="{4E89A8BD-E8CE-4AC8-9D1D-EE203AFC9FC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53" name="Text Box 17">
          <a:extLst>
            <a:ext uri="{FF2B5EF4-FFF2-40B4-BE49-F238E27FC236}">
              <a16:creationId xmlns:a16="http://schemas.microsoft.com/office/drawing/2014/main" id="{BA0DF1D9-DAF7-403E-9D80-C3A1C1208B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54" name="Text Box 18">
          <a:extLst>
            <a:ext uri="{FF2B5EF4-FFF2-40B4-BE49-F238E27FC236}">
              <a16:creationId xmlns:a16="http://schemas.microsoft.com/office/drawing/2014/main" id="{9E98B76A-14CF-4034-AEF7-7681ACAC76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55" name="Text Box 19">
          <a:extLst>
            <a:ext uri="{FF2B5EF4-FFF2-40B4-BE49-F238E27FC236}">
              <a16:creationId xmlns:a16="http://schemas.microsoft.com/office/drawing/2014/main" id="{B2FB2A2D-048B-48DC-A7A7-31CC1FAB6B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756" name="Text Box 16">
          <a:extLst>
            <a:ext uri="{FF2B5EF4-FFF2-40B4-BE49-F238E27FC236}">
              <a16:creationId xmlns:a16="http://schemas.microsoft.com/office/drawing/2014/main" id="{2087220D-22FB-4A8C-AE7E-156D655433FA}"/>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757" name="Text Box 17">
          <a:extLst>
            <a:ext uri="{FF2B5EF4-FFF2-40B4-BE49-F238E27FC236}">
              <a16:creationId xmlns:a16="http://schemas.microsoft.com/office/drawing/2014/main" id="{E86E229B-75A1-43B2-9552-6B75AC46E2D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758" name="Text Box 18">
          <a:extLst>
            <a:ext uri="{FF2B5EF4-FFF2-40B4-BE49-F238E27FC236}">
              <a16:creationId xmlns:a16="http://schemas.microsoft.com/office/drawing/2014/main" id="{8939DE92-E1BD-4666-9981-689FE60FC01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759" name="Text Box 19">
          <a:extLst>
            <a:ext uri="{FF2B5EF4-FFF2-40B4-BE49-F238E27FC236}">
              <a16:creationId xmlns:a16="http://schemas.microsoft.com/office/drawing/2014/main" id="{9692BE4A-2B4C-4565-B8B9-3AC2F8D1169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760" name="Text Box 15">
          <a:extLst>
            <a:ext uri="{FF2B5EF4-FFF2-40B4-BE49-F238E27FC236}">
              <a16:creationId xmlns:a16="http://schemas.microsoft.com/office/drawing/2014/main" id="{70DD5C0B-2348-4D68-8A98-DA3471E6E07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61" name="Text Box 16">
          <a:extLst>
            <a:ext uri="{FF2B5EF4-FFF2-40B4-BE49-F238E27FC236}">
              <a16:creationId xmlns:a16="http://schemas.microsoft.com/office/drawing/2014/main" id="{B98D1299-FF38-4D70-9E7D-0054FF36F9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62" name="Text Box 17">
          <a:extLst>
            <a:ext uri="{FF2B5EF4-FFF2-40B4-BE49-F238E27FC236}">
              <a16:creationId xmlns:a16="http://schemas.microsoft.com/office/drawing/2014/main" id="{3B6C27B9-A90D-4FAB-AB9F-0047B84A809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63" name="Text Box 18">
          <a:extLst>
            <a:ext uri="{FF2B5EF4-FFF2-40B4-BE49-F238E27FC236}">
              <a16:creationId xmlns:a16="http://schemas.microsoft.com/office/drawing/2014/main" id="{D505FB3A-BE23-4130-B2AB-6A8EFBB773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764" name="Text Box 19">
          <a:extLst>
            <a:ext uri="{FF2B5EF4-FFF2-40B4-BE49-F238E27FC236}">
              <a16:creationId xmlns:a16="http://schemas.microsoft.com/office/drawing/2014/main" id="{C762FFA1-D2EC-4C9D-A59F-6D7F74D64D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65" name="Text Box 16">
          <a:extLst>
            <a:ext uri="{FF2B5EF4-FFF2-40B4-BE49-F238E27FC236}">
              <a16:creationId xmlns:a16="http://schemas.microsoft.com/office/drawing/2014/main" id="{0564CAE7-8F80-4AB2-92B5-2C82A5D298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766" name="Text Box 17">
          <a:extLst>
            <a:ext uri="{FF2B5EF4-FFF2-40B4-BE49-F238E27FC236}">
              <a16:creationId xmlns:a16="http://schemas.microsoft.com/office/drawing/2014/main" id="{E42CD800-75DD-420B-AD4B-FA5D96D8DC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32</xdr:row>
      <xdr:rowOff>15875</xdr:rowOff>
    </xdr:from>
    <xdr:ext cx="95250" cy="171450"/>
    <xdr:sp macro="" textlink="">
      <xdr:nvSpPr>
        <xdr:cNvPr id="2767" name="Text Box 18">
          <a:extLst>
            <a:ext uri="{FF2B5EF4-FFF2-40B4-BE49-F238E27FC236}">
              <a16:creationId xmlns:a16="http://schemas.microsoft.com/office/drawing/2014/main" id="{62F335A8-DE6C-4305-A16C-CE511E7F4D4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68" name="Text Box 16">
          <a:extLst>
            <a:ext uri="{FF2B5EF4-FFF2-40B4-BE49-F238E27FC236}">
              <a16:creationId xmlns:a16="http://schemas.microsoft.com/office/drawing/2014/main" id="{7E36769B-0180-4B08-AB32-58802DD1C9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69" name="Text Box 17">
          <a:extLst>
            <a:ext uri="{FF2B5EF4-FFF2-40B4-BE49-F238E27FC236}">
              <a16:creationId xmlns:a16="http://schemas.microsoft.com/office/drawing/2014/main" id="{D6FF7CCC-48C8-4AA7-ABD8-95D0F4E1AC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70" name="Text Box 18">
          <a:extLst>
            <a:ext uri="{FF2B5EF4-FFF2-40B4-BE49-F238E27FC236}">
              <a16:creationId xmlns:a16="http://schemas.microsoft.com/office/drawing/2014/main" id="{6995809B-C568-44F2-B924-BDCB12DCD0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71" name="Text Box 19">
          <a:extLst>
            <a:ext uri="{FF2B5EF4-FFF2-40B4-BE49-F238E27FC236}">
              <a16:creationId xmlns:a16="http://schemas.microsoft.com/office/drawing/2014/main" id="{977B2DB1-253F-4EFD-9C27-8816B6EB85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772" name="Text Box 16">
          <a:extLst>
            <a:ext uri="{FF2B5EF4-FFF2-40B4-BE49-F238E27FC236}">
              <a16:creationId xmlns:a16="http://schemas.microsoft.com/office/drawing/2014/main" id="{744ADC8A-FD11-4418-A9A0-6F5656A747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773" name="Text Box 15">
          <a:extLst>
            <a:ext uri="{FF2B5EF4-FFF2-40B4-BE49-F238E27FC236}">
              <a16:creationId xmlns:a16="http://schemas.microsoft.com/office/drawing/2014/main" id="{DA6241DC-DB71-4714-875B-8540D4F908E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8496"/>
    <xdr:sp macro="" textlink="">
      <xdr:nvSpPr>
        <xdr:cNvPr id="2774" name="Text Box 15">
          <a:extLst>
            <a:ext uri="{FF2B5EF4-FFF2-40B4-BE49-F238E27FC236}">
              <a16:creationId xmlns:a16="http://schemas.microsoft.com/office/drawing/2014/main" id="{B71684B8-C1A0-438E-93FB-B06BFB18272F}"/>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775" name="Text Box 15">
          <a:extLst>
            <a:ext uri="{FF2B5EF4-FFF2-40B4-BE49-F238E27FC236}">
              <a16:creationId xmlns:a16="http://schemas.microsoft.com/office/drawing/2014/main" id="{1F25F833-F0E8-48ED-AA3D-5E32E2C3234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776" name="Text Box 15">
          <a:extLst>
            <a:ext uri="{FF2B5EF4-FFF2-40B4-BE49-F238E27FC236}">
              <a16:creationId xmlns:a16="http://schemas.microsoft.com/office/drawing/2014/main" id="{310A7F38-DD00-4A1B-A630-CC123A2F807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777" name="Text Box 15">
          <a:extLst>
            <a:ext uri="{FF2B5EF4-FFF2-40B4-BE49-F238E27FC236}">
              <a16:creationId xmlns:a16="http://schemas.microsoft.com/office/drawing/2014/main" id="{0FB69D71-2747-4F48-9AA7-55E0506200C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778" name="Text Box 15">
          <a:extLst>
            <a:ext uri="{FF2B5EF4-FFF2-40B4-BE49-F238E27FC236}">
              <a16:creationId xmlns:a16="http://schemas.microsoft.com/office/drawing/2014/main" id="{517C63EA-0295-4B64-9171-2C63EFC0A5E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779" name="Text Box 15">
          <a:extLst>
            <a:ext uri="{FF2B5EF4-FFF2-40B4-BE49-F238E27FC236}">
              <a16:creationId xmlns:a16="http://schemas.microsoft.com/office/drawing/2014/main" id="{5A313F17-D1FD-44C1-B18F-58D62C2D1D9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780" name="Text Box 16">
          <a:extLst>
            <a:ext uri="{FF2B5EF4-FFF2-40B4-BE49-F238E27FC236}">
              <a16:creationId xmlns:a16="http://schemas.microsoft.com/office/drawing/2014/main" id="{4B8F285F-B70A-4E73-BED4-A04E9C3AD6B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781" name="Text Box 17">
          <a:extLst>
            <a:ext uri="{FF2B5EF4-FFF2-40B4-BE49-F238E27FC236}">
              <a16:creationId xmlns:a16="http://schemas.microsoft.com/office/drawing/2014/main" id="{AAE73DD7-D378-4157-81E1-9AF3770E4C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782" name="Text Box 18">
          <a:extLst>
            <a:ext uri="{FF2B5EF4-FFF2-40B4-BE49-F238E27FC236}">
              <a16:creationId xmlns:a16="http://schemas.microsoft.com/office/drawing/2014/main" id="{BF29F94C-AA33-4B63-8E06-ADD40F383B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783" name="Text Box 19">
          <a:extLst>
            <a:ext uri="{FF2B5EF4-FFF2-40B4-BE49-F238E27FC236}">
              <a16:creationId xmlns:a16="http://schemas.microsoft.com/office/drawing/2014/main" id="{24127D01-D534-44E2-83A4-0D6E591F4B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784" name="Text Box 16">
          <a:extLst>
            <a:ext uri="{FF2B5EF4-FFF2-40B4-BE49-F238E27FC236}">
              <a16:creationId xmlns:a16="http://schemas.microsoft.com/office/drawing/2014/main" id="{85732863-E4C7-41C1-BFAE-176F74D032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785" name="Text Box 17">
          <a:extLst>
            <a:ext uri="{FF2B5EF4-FFF2-40B4-BE49-F238E27FC236}">
              <a16:creationId xmlns:a16="http://schemas.microsoft.com/office/drawing/2014/main" id="{72A546AC-3014-418E-9881-CDADD61803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786" name="Text Box 18">
          <a:extLst>
            <a:ext uri="{FF2B5EF4-FFF2-40B4-BE49-F238E27FC236}">
              <a16:creationId xmlns:a16="http://schemas.microsoft.com/office/drawing/2014/main" id="{F083041F-DE9C-44C9-A1D5-DA9277B9C1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787" name="Text Box 19">
          <a:extLst>
            <a:ext uri="{FF2B5EF4-FFF2-40B4-BE49-F238E27FC236}">
              <a16:creationId xmlns:a16="http://schemas.microsoft.com/office/drawing/2014/main" id="{7C53BA28-EC24-4478-89D7-93D85E49EF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788" name="Text Box 16">
          <a:extLst>
            <a:ext uri="{FF2B5EF4-FFF2-40B4-BE49-F238E27FC236}">
              <a16:creationId xmlns:a16="http://schemas.microsoft.com/office/drawing/2014/main" id="{2D84B712-5062-42DB-84C2-F5D603779FF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789" name="Text Box 17">
          <a:extLst>
            <a:ext uri="{FF2B5EF4-FFF2-40B4-BE49-F238E27FC236}">
              <a16:creationId xmlns:a16="http://schemas.microsoft.com/office/drawing/2014/main" id="{09411808-584F-4CC2-BEED-F8F44FF2F81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790" name="Text Box 18">
          <a:extLst>
            <a:ext uri="{FF2B5EF4-FFF2-40B4-BE49-F238E27FC236}">
              <a16:creationId xmlns:a16="http://schemas.microsoft.com/office/drawing/2014/main" id="{6426E4C1-4FC0-4BF1-A14F-D8A4CBC29AA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791" name="Text Box 19">
          <a:extLst>
            <a:ext uri="{FF2B5EF4-FFF2-40B4-BE49-F238E27FC236}">
              <a16:creationId xmlns:a16="http://schemas.microsoft.com/office/drawing/2014/main" id="{67539081-EA85-4DBD-965E-E13864CFC6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792" name="Text Box 15">
          <a:extLst>
            <a:ext uri="{FF2B5EF4-FFF2-40B4-BE49-F238E27FC236}">
              <a16:creationId xmlns:a16="http://schemas.microsoft.com/office/drawing/2014/main" id="{F8011CBA-A7E6-4F68-83CF-176196CCD36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793" name="Text Box 16">
          <a:extLst>
            <a:ext uri="{FF2B5EF4-FFF2-40B4-BE49-F238E27FC236}">
              <a16:creationId xmlns:a16="http://schemas.microsoft.com/office/drawing/2014/main" id="{42D0E925-BC46-45CB-A096-5DB68DCAD8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794" name="Text Box 17">
          <a:extLst>
            <a:ext uri="{FF2B5EF4-FFF2-40B4-BE49-F238E27FC236}">
              <a16:creationId xmlns:a16="http://schemas.microsoft.com/office/drawing/2014/main" id="{05E2F152-61B4-435F-B1D1-10921321CF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795" name="Text Box 18">
          <a:extLst>
            <a:ext uri="{FF2B5EF4-FFF2-40B4-BE49-F238E27FC236}">
              <a16:creationId xmlns:a16="http://schemas.microsoft.com/office/drawing/2014/main" id="{4E54D32F-ADC5-4CB0-A38D-A7D51A137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796" name="Text Box 19">
          <a:extLst>
            <a:ext uri="{FF2B5EF4-FFF2-40B4-BE49-F238E27FC236}">
              <a16:creationId xmlns:a16="http://schemas.microsoft.com/office/drawing/2014/main" id="{A9B05BC7-3D70-4502-BBBE-C97A367C5D0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797" name="Text Box 16">
          <a:extLst>
            <a:ext uri="{FF2B5EF4-FFF2-40B4-BE49-F238E27FC236}">
              <a16:creationId xmlns:a16="http://schemas.microsoft.com/office/drawing/2014/main" id="{58C8B268-3E72-4F5B-84C8-52BD9CDB7A9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798" name="Text Box 17">
          <a:extLst>
            <a:ext uri="{FF2B5EF4-FFF2-40B4-BE49-F238E27FC236}">
              <a16:creationId xmlns:a16="http://schemas.microsoft.com/office/drawing/2014/main" id="{823EC8AB-6FCE-48C3-B9BB-38EC274F583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799" name="Text Box 18">
          <a:extLst>
            <a:ext uri="{FF2B5EF4-FFF2-40B4-BE49-F238E27FC236}">
              <a16:creationId xmlns:a16="http://schemas.microsoft.com/office/drawing/2014/main" id="{B84A8924-DCFF-4B5B-8E33-18A0222A2C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00" name="Text Box 16">
          <a:extLst>
            <a:ext uri="{FF2B5EF4-FFF2-40B4-BE49-F238E27FC236}">
              <a16:creationId xmlns:a16="http://schemas.microsoft.com/office/drawing/2014/main" id="{EA700D8D-604D-4B30-B45F-DBFBC47B4F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01" name="Text Box 17">
          <a:extLst>
            <a:ext uri="{FF2B5EF4-FFF2-40B4-BE49-F238E27FC236}">
              <a16:creationId xmlns:a16="http://schemas.microsoft.com/office/drawing/2014/main" id="{CD356793-379D-4B01-AB82-198E30F0DA8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02" name="Text Box 18">
          <a:extLst>
            <a:ext uri="{FF2B5EF4-FFF2-40B4-BE49-F238E27FC236}">
              <a16:creationId xmlns:a16="http://schemas.microsoft.com/office/drawing/2014/main" id="{FC810D8F-0B9F-457A-BCEF-BA907C592C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03" name="Text Box 19">
          <a:extLst>
            <a:ext uri="{FF2B5EF4-FFF2-40B4-BE49-F238E27FC236}">
              <a16:creationId xmlns:a16="http://schemas.microsoft.com/office/drawing/2014/main" id="{D1E4DC2B-6294-46B1-BEEC-94948B5B81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04" name="Text Box 16">
          <a:extLst>
            <a:ext uri="{FF2B5EF4-FFF2-40B4-BE49-F238E27FC236}">
              <a16:creationId xmlns:a16="http://schemas.microsoft.com/office/drawing/2014/main" id="{567C5A12-6B8D-4224-AFB9-02A519B2B7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05" name="Text Box 17">
          <a:extLst>
            <a:ext uri="{FF2B5EF4-FFF2-40B4-BE49-F238E27FC236}">
              <a16:creationId xmlns:a16="http://schemas.microsoft.com/office/drawing/2014/main" id="{0C4FEC1E-F7A1-4D70-BF23-7A4FA6D6BE1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06" name="Text Box 18">
          <a:extLst>
            <a:ext uri="{FF2B5EF4-FFF2-40B4-BE49-F238E27FC236}">
              <a16:creationId xmlns:a16="http://schemas.microsoft.com/office/drawing/2014/main" id="{E81E92A4-E4A2-434C-BAC2-6DE9C428EC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07" name="Text Box 19">
          <a:extLst>
            <a:ext uri="{FF2B5EF4-FFF2-40B4-BE49-F238E27FC236}">
              <a16:creationId xmlns:a16="http://schemas.microsoft.com/office/drawing/2014/main" id="{B2D277C5-8825-4E1F-9BAA-624CE64B4D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56743"/>
    <xdr:sp macro="" textlink="">
      <xdr:nvSpPr>
        <xdr:cNvPr id="2808" name="Text Box 15">
          <a:extLst>
            <a:ext uri="{FF2B5EF4-FFF2-40B4-BE49-F238E27FC236}">
              <a16:creationId xmlns:a16="http://schemas.microsoft.com/office/drawing/2014/main" id="{AD7FFCE6-9D99-4DE4-A104-B1B331E20486}"/>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809" name="Text Box 15">
          <a:extLst>
            <a:ext uri="{FF2B5EF4-FFF2-40B4-BE49-F238E27FC236}">
              <a16:creationId xmlns:a16="http://schemas.microsoft.com/office/drawing/2014/main" id="{002CFAFA-2329-430A-A6D8-536569D997F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810" name="Text Box 15">
          <a:extLst>
            <a:ext uri="{FF2B5EF4-FFF2-40B4-BE49-F238E27FC236}">
              <a16:creationId xmlns:a16="http://schemas.microsoft.com/office/drawing/2014/main" id="{47136320-8EF1-4190-B429-4990FA3011DC}"/>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811" name="Text Box 15">
          <a:extLst>
            <a:ext uri="{FF2B5EF4-FFF2-40B4-BE49-F238E27FC236}">
              <a16:creationId xmlns:a16="http://schemas.microsoft.com/office/drawing/2014/main" id="{65A44950-1162-4AD1-A1CA-A7C2395C8EF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812" name="Text Box 15">
          <a:extLst>
            <a:ext uri="{FF2B5EF4-FFF2-40B4-BE49-F238E27FC236}">
              <a16:creationId xmlns:a16="http://schemas.microsoft.com/office/drawing/2014/main" id="{DD1AD90E-FC8B-476B-B564-4FCE63446CD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2813" name="Text Box 15">
          <a:extLst>
            <a:ext uri="{FF2B5EF4-FFF2-40B4-BE49-F238E27FC236}">
              <a16:creationId xmlns:a16="http://schemas.microsoft.com/office/drawing/2014/main" id="{599B8BDC-62C0-49C8-BEF4-DC29A4DA7EA7}"/>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14" name="Text Box 16">
          <a:extLst>
            <a:ext uri="{FF2B5EF4-FFF2-40B4-BE49-F238E27FC236}">
              <a16:creationId xmlns:a16="http://schemas.microsoft.com/office/drawing/2014/main" id="{3AF0EBD9-5D6E-40A1-9E74-AAD7F805B6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15" name="Text Box 17">
          <a:extLst>
            <a:ext uri="{FF2B5EF4-FFF2-40B4-BE49-F238E27FC236}">
              <a16:creationId xmlns:a16="http://schemas.microsoft.com/office/drawing/2014/main" id="{93F75A0C-84C5-4B59-A0E4-5D408327C99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16" name="Text Box 18">
          <a:extLst>
            <a:ext uri="{FF2B5EF4-FFF2-40B4-BE49-F238E27FC236}">
              <a16:creationId xmlns:a16="http://schemas.microsoft.com/office/drawing/2014/main" id="{5D98FF1B-34D6-41D2-B341-279936094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17" name="Text Box 19">
          <a:extLst>
            <a:ext uri="{FF2B5EF4-FFF2-40B4-BE49-F238E27FC236}">
              <a16:creationId xmlns:a16="http://schemas.microsoft.com/office/drawing/2014/main" id="{153CEADB-C5DC-48D5-BB2E-FD15392ADC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818" name="Text Box 16">
          <a:extLst>
            <a:ext uri="{FF2B5EF4-FFF2-40B4-BE49-F238E27FC236}">
              <a16:creationId xmlns:a16="http://schemas.microsoft.com/office/drawing/2014/main" id="{491EE480-249F-4C59-99A0-919F447003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819" name="Text Box 17">
          <a:extLst>
            <a:ext uri="{FF2B5EF4-FFF2-40B4-BE49-F238E27FC236}">
              <a16:creationId xmlns:a16="http://schemas.microsoft.com/office/drawing/2014/main" id="{D486C07E-C10F-4AFD-9B6A-1E75381E2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820" name="Text Box 18">
          <a:extLst>
            <a:ext uri="{FF2B5EF4-FFF2-40B4-BE49-F238E27FC236}">
              <a16:creationId xmlns:a16="http://schemas.microsoft.com/office/drawing/2014/main" id="{F41162CE-314E-40C7-80E9-291C8126E2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821" name="Text Box 19">
          <a:extLst>
            <a:ext uri="{FF2B5EF4-FFF2-40B4-BE49-F238E27FC236}">
              <a16:creationId xmlns:a16="http://schemas.microsoft.com/office/drawing/2014/main" id="{D884D22F-49CA-489A-9802-E097A504C04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822" name="Text Box 16">
          <a:extLst>
            <a:ext uri="{FF2B5EF4-FFF2-40B4-BE49-F238E27FC236}">
              <a16:creationId xmlns:a16="http://schemas.microsoft.com/office/drawing/2014/main" id="{B19A58AC-8B8B-4450-99D0-B730A4C4218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823" name="Text Box 17">
          <a:extLst>
            <a:ext uri="{FF2B5EF4-FFF2-40B4-BE49-F238E27FC236}">
              <a16:creationId xmlns:a16="http://schemas.microsoft.com/office/drawing/2014/main" id="{AC03FD42-B211-4316-AB5D-B0632E01AEC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824" name="Text Box 18">
          <a:extLst>
            <a:ext uri="{FF2B5EF4-FFF2-40B4-BE49-F238E27FC236}">
              <a16:creationId xmlns:a16="http://schemas.microsoft.com/office/drawing/2014/main" id="{4D9858AD-C340-4329-93A2-022F9256E3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825" name="Text Box 19">
          <a:extLst>
            <a:ext uri="{FF2B5EF4-FFF2-40B4-BE49-F238E27FC236}">
              <a16:creationId xmlns:a16="http://schemas.microsoft.com/office/drawing/2014/main" id="{C4CA7200-1B61-4462-933D-CD162193619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826" name="Text Box 15">
          <a:extLst>
            <a:ext uri="{FF2B5EF4-FFF2-40B4-BE49-F238E27FC236}">
              <a16:creationId xmlns:a16="http://schemas.microsoft.com/office/drawing/2014/main" id="{56480626-D716-4D88-BD57-ACFE2236632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27" name="Text Box 16">
          <a:extLst>
            <a:ext uri="{FF2B5EF4-FFF2-40B4-BE49-F238E27FC236}">
              <a16:creationId xmlns:a16="http://schemas.microsoft.com/office/drawing/2014/main" id="{A5A56C07-FF21-4E1D-9451-2D86C8D417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28" name="Text Box 17">
          <a:extLst>
            <a:ext uri="{FF2B5EF4-FFF2-40B4-BE49-F238E27FC236}">
              <a16:creationId xmlns:a16="http://schemas.microsoft.com/office/drawing/2014/main" id="{367F0471-6037-48D3-B836-BE243D1946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29" name="Text Box 18">
          <a:extLst>
            <a:ext uri="{FF2B5EF4-FFF2-40B4-BE49-F238E27FC236}">
              <a16:creationId xmlns:a16="http://schemas.microsoft.com/office/drawing/2014/main" id="{FB648CAE-163D-45EE-862B-61170EA765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30" name="Text Box 19">
          <a:extLst>
            <a:ext uri="{FF2B5EF4-FFF2-40B4-BE49-F238E27FC236}">
              <a16:creationId xmlns:a16="http://schemas.microsoft.com/office/drawing/2014/main" id="{A93E09D1-6352-4075-BB9D-C80D8E4477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34</xdr:row>
      <xdr:rowOff>504825</xdr:rowOff>
    </xdr:from>
    <xdr:ext cx="95250" cy="442269"/>
    <xdr:sp macro="" textlink="">
      <xdr:nvSpPr>
        <xdr:cNvPr id="2831" name="Text Box 15">
          <a:extLst>
            <a:ext uri="{FF2B5EF4-FFF2-40B4-BE49-F238E27FC236}">
              <a16:creationId xmlns:a16="http://schemas.microsoft.com/office/drawing/2014/main" id="{F2FA7A70-EEBF-4E04-A377-7C54F745E94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832" name="Text Box 16">
          <a:extLst>
            <a:ext uri="{FF2B5EF4-FFF2-40B4-BE49-F238E27FC236}">
              <a16:creationId xmlns:a16="http://schemas.microsoft.com/office/drawing/2014/main" id="{F098900C-F7E3-4A05-B380-50F6C35D78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833" name="Text Box 17">
          <a:extLst>
            <a:ext uri="{FF2B5EF4-FFF2-40B4-BE49-F238E27FC236}">
              <a16:creationId xmlns:a16="http://schemas.microsoft.com/office/drawing/2014/main" id="{C7265244-8945-4CA3-BAC8-A3313FAECA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834" name="Text Box 18">
          <a:extLst>
            <a:ext uri="{FF2B5EF4-FFF2-40B4-BE49-F238E27FC236}">
              <a16:creationId xmlns:a16="http://schemas.microsoft.com/office/drawing/2014/main" id="{5CE46923-DD54-45DB-891C-A6A37C9C34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35" name="Text Box 16">
          <a:extLst>
            <a:ext uri="{FF2B5EF4-FFF2-40B4-BE49-F238E27FC236}">
              <a16:creationId xmlns:a16="http://schemas.microsoft.com/office/drawing/2014/main" id="{979D00C5-B3F0-43FB-80E3-A0D9ACE09B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36" name="Text Box 17">
          <a:extLst>
            <a:ext uri="{FF2B5EF4-FFF2-40B4-BE49-F238E27FC236}">
              <a16:creationId xmlns:a16="http://schemas.microsoft.com/office/drawing/2014/main" id="{E96B9E07-2E50-441B-B070-483168642D4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37" name="Text Box 18">
          <a:extLst>
            <a:ext uri="{FF2B5EF4-FFF2-40B4-BE49-F238E27FC236}">
              <a16:creationId xmlns:a16="http://schemas.microsoft.com/office/drawing/2014/main" id="{65F7ECA6-5003-4B58-8F6F-2C659FA786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38" name="Text Box 19">
          <a:extLst>
            <a:ext uri="{FF2B5EF4-FFF2-40B4-BE49-F238E27FC236}">
              <a16:creationId xmlns:a16="http://schemas.microsoft.com/office/drawing/2014/main" id="{4BA17647-44D7-40F7-B3D3-978E8DECF9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39" name="Text Box 16">
          <a:extLst>
            <a:ext uri="{FF2B5EF4-FFF2-40B4-BE49-F238E27FC236}">
              <a16:creationId xmlns:a16="http://schemas.microsoft.com/office/drawing/2014/main" id="{A50A6B9B-FF86-48E7-9A99-C4A9272B7C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40" name="Text Box 17">
          <a:extLst>
            <a:ext uri="{FF2B5EF4-FFF2-40B4-BE49-F238E27FC236}">
              <a16:creationId xmlns:a16="http://schemas.microsoft.com/office/drawing/2014/main" id="{1A449208-272D-48C0-ABBA-6221D2EE76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41" name="Text Box 18">
          <a:extLst>
            <a:ext uri="{FF2B5EF4-FFF2-40B4-BE49-F238E27FC236}">
              <a16:creationId xmlns:a16="http://schemas.microsoft.com/office/drawing/2014/main" id="{3EEACE26-C85A-4D22-BF31-31BDF60C3E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842" name="Text Box 15">
          <a:extLst>
            <a:ext uri="{FF2B5EF4-FFF2-40B4-BE49-F238E27FC236}">
              <a16:creationId xmlns:a16="http://schemas.microsoft.com/office/drawing/2014/main" id="{AEB3F171-C214-4AFC-BDB0-FE2D2B0B0FD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43" name="Text Box 16">
          <a:extLst>
            <a:ext uri="{FF2B5EF4-FFF2-40B4-BE49-F238E27FC236}">
              <a16:creationId xmlns:a16="http://schemas.microsoft.com/office/drawing/2014/main" id="{5FB2B342-4A1B-4047-8BFE-2167CF79BE7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44" name="Text Box 17">
          <a:extLst>
            <a:ext uri="{FF2B5EF4-FFF2-40B4-BE49-F238E27FC236}">
              <a16:creationId xmlns:a16="http://schemas.microsoft.com/office/drawing/2014/main" id="{4BCDF5A3-56E9-4397-8C0F-95752003E3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45" name="Text Box 18">
          <a:extLst>
            <a:ext uri="{FF2B5EF4-FFF2-40B4-BE49-F238E27FC236}">
              <a16:creationId xmlns:a16="http://schemas.microsoft.com/office/drawing/2014/main" id="{3E5BB214-7905-4715-88E9-C92E1679C4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46" name="Text Box 19">
          <a:extLst>
            <a:ext uri="{FF2B5EF4-FFF2-40B4-BE49-F238E27FC236}">
              <a16:creationId xmlns:a16="http://schemas.microsoft.com/office/drawing/2014/main" id="{7A6BBD48-7799-44E3-9627-BE4159E7F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847" name="Text Box 16">
          <a:extLst>
            <a:ext uri="{FF2B5EF4-FFF2-40B4-BE49-F238E27FC236}">
              <a16:creationId xmlns:a16="http://schemas.microsoft.com/office/drawing/2014/main" id="{85410CA5-917A-4C2B-A16D-B80324037F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848" name="Text Box 17">
          <a:extLst>
            <a:ext uri="{FF2B5EF4-FFF2-40B4-BE49-F238E27FC236}">
              <a16:creationId xmlns:a16="http://schemas.microsoft.com/office/drawing/2014/main" id="{853BC0D2-3CC9-47B0-8BDC-C0EEEBEB4C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849" name="Text Box 18">
          <a:extLst>
            <a:ext uri="{FF2B5EF4-FFF2-40B4-BE49-F238E27FC236}">
              <a16:creationId xmlns:a16="http://schemas.microsoft.com/office/drawing/2014/main" id="{9A347872-D25D-4D24-8D51-9398A1F182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850" name="Text Box 19">
          <a:extLst>
            <a:ext uri="{FF2B5EF4-FFF2-40B4-BE49-F238E27FC236}">
              <a16:creationId xmlns:a16="http://schemas.microsoft.com/office/drawing/2014/main" id="{31E497B0-9D69-4931-B2FD-264EA51D3D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851" name="Text Box 16">
          <a:extLst>
            <a:ext uri="{FF2B5EF4-FFF2-40B4-BE49-F238E27FC236}">
              <a16:creationId xmlns:a16="http://schemas.microsoft.com/office/drawing/2014/main" id="{B4116085-AAA1-4B74-90D1-4EABEA14F02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852" name="Text Box 17">
          <a:extLst>
            <a:ext uri="{FF2B5EF4-FFF2-40B4-BE49-F238E27FC236}">
              <a16:creationId xmlns:a16="http://schemas.microsoft.com/office/drawing/2014/main" id="{A584C490-3D7B-4139-BC38-254E7F6A95D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853" name="Text Box 18">
          <a:extLst>
            <a:ext uri="{FF2B5EF4-FFF2-40B4-BE49-F238E27FC236}">
              <a16:creationId xmlns:a16="http://schemas.microsoft.com/office/drawing/2014/main" id="{9572B1DB-4A0C-4942-8720-50261741471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854" name="Text Box 19">
          <a:extLst>
            <a:ext uri="{FF2B5EF4-FFF2-40B4-BE49-F238E27FC236}">
              <a16:creationId xmlns:a16="http://schemas.microsoft.com/office/drawing/2014/main" id="{334311D2-E6D2-4B07-BD61-A25833BF9A0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855" name="Text Box 15">
          <a:extLst>
            <a:ext uri="{FF2B5EF4-FFF2-40B4-BE49-F238E27FC236}">
              <a16:creationId xmlns:a16="http://schemas.microsoft.com/office/drawing/2014/main" id="{267DE68C-0242-43AB-9B2F-E7C510222F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56" name="Text Box 16">
          <a:extLst>
            <a:ext uri="{FF2B5EF4-FFF2-40B4-BE49-F238E27FC236}">
              <a16:creationId xmlns:a16="http://schemas.microsoft.com/office/drawing/2014/main" id="{DE7F601A-947B-4C84-B589-2429AFD3DF6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57" name="Text Box 17">
          <a:extLst>
            <a:ext uri="{FF2B5EF4-FFF2-40B4-BE49-F238E27FC236}">
              <a16:creationId xmlns:a16="http://schemas.microsoft.com/office/drawing/2014/main" id="{FDA95DBA-BD1A-453D-9F6D-91748DE10F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58" name="Text Box 18">
          <a:extLst>
            <a:ext uri="{FF2B5EF4-FFF2-40B4-BE49-F238E27FC236}">
              <a16:creationId xmlns:a16="http://schemas.microsoft.com/office/drawing/2014/main" id="{F50C2326-C843-414E-84A4-C51B12E40B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859" name="Text Box 19">
          <a:extLst>
            <a:ext uri="{FF2B5EF4-FFF2-40B4-BE49-F238E27FC236}">
              <a16:creationId xmlns:a16="http://schemas.microsoft.com/office/drawing/2014/main" id="{9C741AAC-B45C-4E01-AE27-22202A341A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860" name="Text Box 16">
          <a:extLst>
            <a:ext uri="{FF2B5EF4-FFF2-40B4-BE49-F238E27FC236}">
              <a16:creationId xmlns:a16="http://schemas.microsoft.com/office/drawing/2014/main" id="{ED43533A-7D48-4082-B8FF-05ED42F790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861" name="Text Box 17">
          <a:extLst>
            <a:ext uri="{FF2B5EF4-FFF2-40B4-BE49-F238E27FC236}">
              <a16:creationId xmlns:a16="http://schemas.microsoft.com/office/drawing/2014/main" id="{F432460B-CF5E-4169-9E75-FCD1229C61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36</xdr:row>
      <xdr:rowOff>15875</xdr:rowOff>
    </xdr:from>
    <xdr:ext cx="95250" cy="171450"/>
    <xdr:sp macro="" textlink="">
      <xdr:nvSpPr>
        <xdr:cNvPr id="2862" name="Text Box 18">
          <a:extLst>
            <a:ext uri="{FF2B5EF4-FFF2-40B4-BE49-F238E27FC236}">
              <a16:creationId xmlns:a16="http://schemas.microsoft.com/office/drawing/2014/main" id="{08DBFA39-E708-453D-B0B6-4DB44FE6F45D}"/>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63" name="Text Box 16">
          <a:extLst>
            <a:ext uri="{FF2B5EF4-FFF2-40B4-BE49-F238E27FC236}">
              <a16:creationId xmlns:a16="http://schemas.microsoft.com/office/drawing/2014/main" id="{1969233D-4CFD-4B2A-BAEF-2968F2A616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64" name="Text Box 17">
          <a:extLst>
            <a:ext uri="{FF2B5EF4-FFF2-40B4-BE49-F238E27FC236}">
              <a16:creationId xmlns:a16="http://schemas.microsoft.com/office/drawing/2014/main" id="{9510CC1A-CA6F-497B-97CA-27E7EE9FBF1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65" name="Text Box 18">
          <a:extLst>
            <a:ext uri="{FF2B5EF4-FFF2-40B4-BE49-F238E27FC236}">
              <a16:creationId xmlns:a16="http://schemas.microsoft.com/office/drawing/2014/main" id="{1362AF0C-B8E8-4A90-B8F8-01B856ACF0C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66" name="Text Box 19">
          <a:extLst>
            <a:ext uri="{FF2B5EF4-FFF2-40B4-BE49-F238E27FC236}">
              <a16:creationId xmlns:a16="http://schemas.microsoft.com/office/drawing/2014/main" id="{6A8A5A1B-2711-4F5C-AD4E-6D19FDC4DC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867" name="Text Box 16">
          <a:extLst>
            <a:ext uri="{FF2B5EF4-FFF2-40B4-BE49-F238E27FC236}">
              <a16:creationId xmlns:a16="http://schemas.microsoft.com/office/drawing/2014/main" id="{EEF2A8CD-DF5F-4C35-9709-592D059146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868" name="Text Box 15">
          <a:extLst>
            <a:ext uri="{FF2B5EF4-FFF2-40B4-BE49-F238E27FC236}">
              <a16:creationId xmlns:a16="http://schemas.microsoft.com/office/drawing/2014/main" id="{A28B6FE7-43C8-417D-8ED7-0869B7E19CA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2869" name="Text Box 15">
          <a:extLst>
            <a:ext uri="{FF2B5EF4-FFF2-40B4-BE49-F238E27FC236}">
              <a16:creationId xmlns:a16="http://schemas.microsoft.com/office/drawing/2014/main" id="{30A09579-AC9E-4EC1-A2DE-7E678D0FD38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870" name="Text Box 15">
          <a:extLst>
            <a:ext uri="{FF2B5EF4-FFF2-40B4-BE49-F238E27FC236}">
              <a16:creationId xmlns:a16="http://schemas.microsoft.com/office/drawing/2014/main" id="{8943C15E-2906-4ADA-B686-7FBF7F6897AF}"/>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871" name="Text Box 15">
          <a:extLst>
            <a:ext uri="{FF2B5EF4-FFF2-40B4-BE49-F238E27FC236}">
              <a16:creationId xmlns:a16="http://schemas.microsoft.com/office/drawing/2014/main" id="{EAE471F7-68D9-47BC-A7AD-A50697D7BC6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872" name="Text Box 15">
          <a:extLst>
            <a:ext uri="{FF2B5EF4-FFF2-40B4-BE49-F238E27FC236}">
              <a16:creationId xmlns:a16="http://schemas.microsoft.com/office/drawing/2014/main" id="{C7D6E62A-5F56-4371-810E-2F5D4A0945A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873" name="Text Box 15">
          <a:extLst>
            <a:ext uri="{FF2B5EF4-FFF2-40B4-BE49-F238E27FC236}">
              <a16:creationId xmlns:a16="http://schemas.microsoft.com/office/drawing/2014/main" id="{AAB36B82-5557-4A71-B554-539EF83606E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874" name="Text Box 15">
          <a:extLst>
            <a:ext uri="{FF2B5EF4-FFF2-40B4-BE49-F238E27FC236}">
              <a16:creationId xmlns:a16="http://schemas.microsoft.com/office/drawing/2014/main" id="{E6C116F8-E0D7-4886-AD56-B013C463555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875" name="Text Box 16">
          <a:extLst>
            <a:ext uri="{FF2B5EF4-FFF2-40B4-BE49-F238E27FC236}">
              <a16:creationId xmlns:a16="http://schemas.microsoft.com/office/drawing/2014/main" id="{82F1A8D8-1FDE-41EE-A84F-CA4A4E5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876" name="Text Box 17">
          <a:extLst>
            <a:ext uri="{FF2B5EF4-FFF2-40B4-BE49-F238E27FC236}">
              <a16:creationId xmlns:a16="http://schemas.microsoft.com/office/drawing/2014/main" id="{60AAABE1-2D38-40C6-A1EA-CCD21435E45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877" name="Text Box 18">
          <a:extLst>
            <a:ext uri="{FF2B5EF4-FFF2-40B4-BE49-F238E27FC236}">
              <a16:creationId xmlns:a16="http://schemas.microsoft.com/office/drawing/2014/main" id="{F7EB504D-6520-48DC-A620-3D17120C446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878" name="Text Box 19">
          <a:extLst>
            <a:ext uri="{FF2B5EF4-FFF2-40B4-BE49-F238E27FC236}">
              <a16:creationId xmlns:a16="http://schemas.microsoft.com/office/drawing/2014/main" id="{7C89BCBE-B5A4-448A-A36C-CBC41D5E00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879" name="Text Box 16">
          <a:extLst>
            <a:ext uri="{FF2B5EF4-FFF2-40B4-BE49-F238E27FC236}">
              <a16:creationId xmlns:a16="http://schemas.microsoft.com/office/drawing/2014/main" id="{6D8D1E37-C9B2-4B14-B420-8C44115B82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880" name="Text Box 17">
          <a:extLst>
            <a:ext uri="{FF2B5EF4-FFF2-40B4-BE49-F238E27FC236}">
              <a16:creationId xmlns:a16="http://schemas.microsoft.com/office/drawing/2014/main" id="{593DED63-282A-4A02-9C97-1A5AE24671C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881" name="Text Box 18">
          <a:extLst>
            <a:ext uri="{FF2B5EF4-FFF2-40B4-BE49-F238E27FC236}">
              <a16:creationId xmlns:a16="http://schemas.microsoft.com/office/drawing/2014/main" id="{6C199D2E-1CDB-485E-8C7B-1D94E1F253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882" name="Text Box 19">
          <a:extLst>
            <a:ext uri="{FF2B5EF4-FFF2-40B4-BE49-F238E27FC236}">
              <a16:creationId xmlns:a16="http://schemas.microsoft.com/office/drawing/2014/main" id="{B80A95A6-2064-497F-BFF8-31AA7741821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883" name="Text Box 16">
          <a:extLst>
            <a:ext uri="{FF2B5EF4-FFF2-40B4-BE49-F238E27FC236}">
              <a16:creationId xmlns:a16="http://schemas.microsoft.com/office/drawing/2014/main" id="{355087B6-109A-4F60-BE2B-33C6D161FD5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884" name="Text Box 17">
          <a:extLst>
            <a:ext uri="{FF2B5EF4-FFF2-40B4-BE49-F238E27FC236}">
              <a16:creationId xmlns:a16="http://schemas.microsoft.com/office/drawing/2014/main" id="{436D80C8-2C53-499C-83BD-FA88D95DCCA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885" name="Text Box 18">
          <a:extLst>
            <a:ext uri="{FF2B5EF4-FFF2-40B4-BE49-F238E27FC236}">
              <a16:creationId xmlns:a16="http://schemas.microsoft.com/office/drawing/2014/main" id="{F9DDE7C4-7C1C-45A7-B2F3-545501CC0B4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886" name="Text Box 19">
          <a:extLst>
            <a:ext uri="{FF2B5EF4-FFF2-40B4-BE49-F238E27FC236}">
              <a16:creationId xmlns:a16="http://schemas.microsoft.com/office/drawing/2014/main" id="{D7F3E737-030F-43D1-B732-F7DEBAAD6CF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887" name="Text Box 15">
          <a:extLst>
            <a:ext uri="{FF2B5EF4-FFF2-40B4-BE49-F238E27FC236}">
              <a16:creationId xmlns:a16="http://schemas.microsoft.com/office/drawing/2014/main" id="{E7B3A6C4-2193-45C6-A62F-B104E6C6F01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888" name="Text Box 16">
          <a:extLst>
            <a:ext uri="{FF2B5EF4-FFF2-40B4-BE49-F238E27FC236}">
              <a16:creationId xmlns:a16="http://schemas.microsoft.com/office/drawing/2014/main" id="{A4D766A2-B8B0-4C93-B377-CEA22C3046F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889" name="Text Box 17">
          <a:extLst>
            <a:ext uri="{FF2B5EF4-FFF2-40B4-BE49-F238E27FC236}">
              <a16:creationId xmlns:a16="http://schemas.microsoft.com/office/drawing/2014/main" id="{D12E5C23-8B8D-4E44-8D5D-8B41025CEC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890" name="Text Box 18">
          <a:extLst>
            <a:ext uri="{FF2B5EF4-FFF2-40B4-BE49-F238E27FC236}">
              <a16:creationId xmlns:a16="http://schemas.microsoft.com/office/drawing/2014/main" id="{9BF026BF-B7D1-484D-B8F4-D3B05463C8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891" name="Text Box 19">
          <a:extLst>
            <a:ext uri="{FF2B5EF4-FFF2-40B4-BE49-F238E27FC236}">
              <a16:creationId xmlns:a16="http://schemas.microsoft.com/office/drawing/2014/main" id="{FE115078-4315-4DED-8B4F-31DC300581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892" name="Text Box 16">
          <a:extLst>
            <a:ext uri="{FF2B5EF4-FFF2-40B4-BE49-F238E27FC236}">
              <a16:creationId xmlns:a16="http://schemas.microsoft.com/office/drawing/2014/main" id="{3BDCA37C-3881-4348-B9D4-C613F74F4BF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893" name="Text Box 17">
          <a:extLst>
            <a:ext uri="{FF2B5EF4-FFF2-40B4-BE49-F238E27FC236}">
              <a16:creationId xmlns:a16="http://schemas.microsoft.com/office/drawing/2014/main" id="{DCE26F8F-E863-40E5-A5E4-38607D42C1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894" name="Text Box 18">
          <a:extLst>
            <a:ext uri="{FF2B5EF4-FFF2-40B4-BE49-F238E27FC236}">
              <a16:creationId xmlns:a16="http://schemas.microsoft.com/office/drawing/2014/main" id="{A75876A6-3F2E-4A7C-8D4F-5F931A8CE24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895" name="Text Box 16">
          <a:extLst>
            <a:ext uri="{FF2B5EF4-FFF2-40B4-BE49-F238E27FC236}">
              <a16:creationId xmlns:a16="http://schemas.microsoft.com/office/drawing/2014/main" id="{549D85A5-65AB-454E-81D0-05C635F00A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896" name="Text Box 17">
          <a:extLst>
            <a:ext uri="{FF2B5EF4-FFF2-40B4-BE49-F238E27FC236}">
              <a16:creationId xmlns:a16="http://schemas.microsoft.com/office/drawing/2014/main" id="{844EB94A-DB07-40CF-8775-09ED44121E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897" name="Text Box 18">
          <a:extLst>
            <a:ext uri="{FF2B5EF4-FFF2-40B4-BE49-F238E27FC236}">
              <a16:creationId xmlns:a16="http://schemas.microsoft.com/office/drawing/2014/main" id="{46F99CD3-382A-4FC7-8CE3-E57A41B26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898" name="Text Box 19">
          <a:extLst>
            <a:ext uri="{FF2B5EF4-FFF2-40B4-BE49-F238E27FC236}">
              <a16:creationId xmlns:a16="http://schemas.microsoft.com/office/drawing/2014/main" id="{63B622A7-87ED-4145-B414-7836779D7B8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899" name="Text Box 16">
          <a:extLst>
            <a:ext uri="{FF2B5EF4-FFF2-40B4-BE49-F238E27FC236}">
              <a16:creationId xmlns:a16="http://schemas.microsoft.com/office/drawing/2014/main" id="{03AA7EB5-69FD-4436-8939-3154656108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00" name="Text Box 17">
          <a:extLst>
            <a:ext uri="{FF2B5EF4-FFF2-40B4-BE49-F238E27FC236}">
              <a16:creationId xmlns:a16="http://schemas.microsoft.com/office/drawing/2014/main" id="{1A96D203-A50C-4CF3-9F89-7D782AE209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01" name="Text Box 18">
          <a:extLst>
            <a:ext uri="{FF2B5EF4-FFF2-40B4-BE49-F238E27FC236}">
              <a16:creationId xmlns:a16="http://schemas.microsoft.com/office/drawing/2014/main" id="{805FE468-B4AC-41EB-9EE5-BE15E1FAA2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02" name="Text Box 19">
          <a:extLst>
            <a:ext uri="{FF2B5EF4-FFF2-40B4-BE49-F238E27FC236}">
              <a16:creationId xmlns:a16="http://schemas.microsoft.com/office/drawing/2014/main" id="{0CF40BEE-8A62-4837-B327-2A990630DA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56743"/>
    <xdr:sp macro="" textlink="">
      <xdr:nvSpPr>
        <xdr:cNvPr id="2903" name="Text Box 15">
          <a:extLst>
            <a:ext uri="{FF2B5EF4-FFF2-40B4-BE49-F238E27FC236}">
              <a16:creationId xmlns:a16="http://schemas.microsoft.com/office/drawing/2014/main" id="{A7E1DBB6-1B68-437E-A138-4BB97CD628A3}"/>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904" name="Text Box 15">
          <a:extLst>
            <a:ext uri="{FF2B5EF4-FFF2-40B4-BE49-F238E27FC236}">
              <a16:creationId xmlns:a16="http://schemas.microsoft.com/office/drawing/2014/main" id="{E1787B72-318D-4284-8E3A-D2F629D349E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905" name="Text Box 15">
          <a:extLst>
            <a:ext uri="{FF2B5EF4-FFF2-40B4-BE49-F238E27FC236}">
              <a16:creationId xmlns:a16="http://schemas.microsoft.com/office/drawing/2014/main" id="{100E7B44-27B5-4E60-949B-1020C8B934C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906" name="Text Box 15">
          <a:extLst>
            <a:ext uri="{FF2B5EF4-FFF2-40B4-BE49-F238E27FC236}">
              <a16:creationId xmlns:a16="http://schemas.microsoft.com/office/drawing/2014/main" id="{D614B1BC-0B15-424A-8DD3-681815D567B0}"/>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907" name="Text Box 15">
          <a:extLst>
            <a:ext uri="{FF2B5EF4-FFF2-40B4-BE49-F238E27FC236}">
              <a16:creationId xmlns:a16="http://schemas.microsoft.com/office/drawing/2014/main" id="{35E83B59-1524-4299-A2C3-B9FFB2D9AA1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2908" name="Text Box 15">
          <a:extLst>
            <a:ext uri="{FF2B5EF4-FFF2-40B4-BE49-F238E27FC236}">
              <a16:creationId xmlns:a16="http://schemas.microsoft.com/office/drawing/2014/main" id="{98109618-AEE1-4615-BC8D-B34D539EFA8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09" name="Text Box 16">
          <a:extLst>
            <a:ext uri="{FF2B5EF4-FFF2-40B4-BE49-F238E27FC236}">
              <a16:creationId xmlns:a16="http://schemas.microsoft.com/office/drawing/2014/main" id="{04DE14BA-E3C1-43B9-AFC1-0DEA4CB556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10" name="Text Box 17">
          <a:extLst>
            <a:ext uri="{FF2B5EF4-FFF2-40B4-BE49-F238E27FC236}">
              <a16:creationId xmlns:a16="http://schemas.microsoft.com/office/drawing/2014/main" id="{6FA93F4E-0725-43CA-B6DC-4F3C5BC7CF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11" name="Text Box 18">
          <a:extLst>
            <a:ext uri="{FF2B5EF4-FFF2-40B4-BE49-F238E27FC236}">
              <a16:creationId xmlns:a16="http://schemas.microsoft.com/office/drawing/2014/main" id="{09A7A94B-B92E-4E05-ADB3-5FE0446EBA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12" name="Text Box 19">
          <a:extLst>
            <a:ext uri="{FF2B5EF4-FFF2-40B4-BE49-F238E27FC236}">
              <a16:creationId xmlns:a16="http://schemas.microsoft.com/office/drawing/2014/main" id="{ACF6ACE0-5DCA-48AE-A54A-72385D84D20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913" name="Text Box 16">
          <a:extLst>
            <a:ext uri="{FF2B5EF4-FFF2-40B4-BE49-F238E27FC236}">
              <a16:creationId xmlns:a16="http://schemas.microsoft.com/office/drawing/2014/main" id="{58AE6785-69C0-4EAA-81B4-3CDAFA7F89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914" name="Text Box 17">
          <a:extLst>
            <a:ext uri="{FF2B5EF4-FFF2-40B4-BE49-F238E27FC236}">
              <a16:creationId xmlns:a16="http://schemas.microsoft.com/office/drawing/2014/main" id="{48B96770-64E7-4520-A425-6AE394BC24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915" name="Text Box 18">
          <a:extLst>
            <a:ext uri="{FF2B5EF4-FFF2-40B4-BE49-F238E27FC236}">
              <a16:creationId xmlns:a16="http://schemas.microsoft.com/office/drawing/2014/main" id="{8BF8F4C8-AE49-46A4-B7F4-7F4B3C42E9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916" name="Text Box 19">
          <a:extLst>
            <a:ext uri="{FF2B5EF4-FFF2-40B4-BE49-F238E27FC236}">
              <a16:creationId xmlns:a16="http://schemas.microsoft.com/office/drawing/2014/main" id="{94B3BC05-4A8A-49E5-8135-1A32CD9AEE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917" name="Text Box 16">
          <a:extLst>
            <a:ext uri="{FF2B5EF4-FFF2-40B4-BE49-F238E27FC236}">
              <a16:creationId xmlns:a16="http://schemas.microsoft.com/office/drawing/2014/main" id="{67F824B9-5F75-4B3F-B1FD-8A77D3F711F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918" name="Text Box 17">
          <a:extLst>
            <a:ext uri="{FF2B5EF4-FFF2-40B4-BE49-F238E27FC236}">
              <a16:creationId xmlns:a16="http://schemas.microsoft.com/office/drawing/2014/main" id="{272F8738-8643-44D4-921E-E9B1E6FD60A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919" name="Text Box 18">
          <a:extLst>
            <a:ext uri="{FF2B5EF4-FFF2-40B4-BE49-F238E27FC236}">
              <a16:creationId xmlns:a16="http://schemas.microsoft.com/office/drawing/2014/main" id="{381D72F7-809F-467C-AA2F-0CFB2631C98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920" name="Text Box 19">
          <a:extLst>
            <a:ext uri="{FF2B5EF4-FFF2-40B4-BE49-F238E27FC236}">
              <a16:creationId xmlns:a16="http://schemas.microsoft.com/office/drawing/2014/main" id="{046EB2B8-55D8-4EB5-B281-9C304123EFC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921" name="Text Box 15">
          <a:extLst>
            <a:ext uri="{FF2B5EF4-FFF2-40B4-BE49-F238E27FC236}">
              <a16:creationId xmlns:a16="http://schemas.microsoft.com/office/drawing/2014/main" id="{227214CC-F27A-4BA9-A57F-E935CCF4B22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22" name="Text Box 16">
          <a:extLst>
            <a:ext uri="{FF2B5EF4-FFF2-40B4-BE49-F238E27FC236}">
              <a16:creationId xmlns:a16="http://schemas.microsoft.com/office/drawing/2014/main" id="{D58BD7DA-3227-4473-ADC6-411E81A6DF0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23" name="Text Box 17">
          <a:extLst>
            <a:ext uri="{FF2B5EF4-FFF2-40B4-BE49-F238E27FC236}">
              <a16:creationId xmlns:a16="http://schemas.microsoft.com/office/drawing/2014/main" id="{CF45E282-4D7C-4A6D-A41F-60610CC78C2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24" name="Text Box 18">
          <a:extLst>
            <a:ext uri="{FF2B5EF4-FFF2-40B4-BE49-F238E27FC236}">
              <a16:creationId xmlns:a16="http://schemas.microsoft.com/office/drawing/2014/main" id="{78AE4BD2-E0FF-43B5-8B33-BB1FC8D236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25" name="Text Box 19">
          <a:extLst>
            <a:ext uri="{FF2B5EF4-FFF2-40B4-BE49-F238E27FC236}">
              <a16:creationId xmlns:a16="http://schemas.microsoft.com/office/drawing/2014/main" id="{7B814EE2-7EC0-44CF-BD52-EC0BDCFCD8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38</xdr:row>
      <xdr:rowOff>504825</xdr:rowOff>
    </xdr:from>
    <xdr:ext cx="95250" cy="442269"/>
    <xdr:sp macro="" textlink="">
      <xdr:nvSpPr>
        <xdr:cNvPr id="2926" name="Text Box 15">
          <a:extLst>
            <a:ext uri="{FF2B5EF4-FFF2-40B4-BE49-F238E27FC236}">
              <a16:creationId xmlns:a16="http://schemas.microsoft.com/office/drawing/2014/main" id="{676812D6-C480-4477-9E04-428E065E1410}"/>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927" name="Text Box 16">
          <a:extLst>
            <a:ext uri="{FF2B5EF4-FFF2-40B4-BE49-F238E27FC236}">
              <a16:creationId xmlns:a16="http://schemas.microsoft.com/office/drawing/2014/main" id="{4EF94131-4223-4EC0-9761-B11D990E0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928" name="Text Box 17">
          <a:extLst>
            <a:ext uri="{FF2B5EF4-FFF2-40B4-BE49-F238E27FC236}">
              <a16:creationId xmlns:a16="http://schemas.microsoft.com/office/drawing/2014/main" id="{5C5376FC-5DB8-4948-9ABF-5D8C635C41E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929" name="Text Box 18">
          <a:extLst>
            <a:ext uri="{FF2B5EF4-FFF2-40B4-BE49-F238E27FC236}">
              <a16:creationId xmlns:a16="http://schemas.microsoft.com/office/drawing/2014/main" id="{1D68E21C-795F-48BF-B6D8-14F23D4761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30" name="Text Box 16">
          <a:extLst>
            <a:ext uri="{FF2B5EF4-FFF2-40B4-BE49-F238E27FC236}">
              <a16:creationId xmlns:a16="http://schemas.microsoft.com/office/drawing/2014/main" id="{336C3459-39C6-4E18-9BE9-0F68E9E75F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31" name="Text Box 17">
          <a:extLst>
            <a:ext uri="{FF2B5EF4-FFF2-40B4-BE49-F238E27FC236}">
              <a16:creationId xmlns:a16="http://schemas.microsoft.com/office/drawing/2014/main" id="{FB88CE70-F363-48F7-ADDB-32A96EB3F7E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32" name="Text Box 18">
          <a:extLst>
            <a:ext uri="{FF2B5EF4-FFF2-40B4-BE49-F238E27FC236}">
              <a16:creationId xmlns:a16="http://schemas.microsoft.com/office/drawing/2014/main" id="{EC18276B-AE59-461D-8B1D-1E26BCB453C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33" name="Text Box 19">
          <a:extLst>
            <a:ext uri="{FF2B5EF4-FFF2-40B4-BE49-F238E27FC236}">
              <a16:creationId xmlns:a16="http://schemas.microsoft.com/office/drawing/2014/main" id="{BF6DBA01-624A-4E5A-9D93-5E46020AF1B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34" name="Text Box 16">
          <a:extLst>
            <a:ext uri="{FF2B5EF4-FFF2-40B4-BE49-F238E27FC236}">
              <a16:creationId xmlns:a16="http://schemas.microsoft.com/office/drawing/2014/main" id="{8F2560B2-1CBF-4913-ABDF-43BF670360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35" name="Text Box 17">
          <a:extLst>
            <a:ext uri="{FF2B5EF4-FFF2-40B4-BE49-F238E27FC236}">
              <a16:creationId xmlns:a16="http://schemas.microsoft.com/office/drawing/2014/main" id="{CC5F051D-1AEB-4EFA-ADE6-7DFA3817FB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36" name="Text Box 18">
          <a:extLst>
            <a:ext uri="{FF2B5EF4-FFF2-40B4-BE49-F238E27FC236}">
              <a16:creationId xmlns:a16="http://schemas.microsoft.com/office/drawing/2014/main" id="{F315D6B2-C6B3-4C2C-8F87-20A4B1E5ED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937" name="Text Box 15">
          <a:extLst>
            <a:ext uri="{FF2B5EF4-FFF2-40B4-BE49-F238E27FC236}">
              <a16:creationId xmlns:a16="http://schemas.microsoft.com/office/drawing/2014/main" id="{634624F5-9B26-41E0-A00A-7F2C3781D022}"/>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38" name="Text Box 16">
          <a:extLst>
            <a:ext uri="{FF2B5EF4-FFF2-40B4-BE49-F238E27FC236}">
              <a16:creationId xmlns:a16="http://schemas.microsoft.com/office/drawing/2014/main" id="{5BBD4612-B88B-4EAB-81E7-AF5EEB511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39" name="Text Box 17">
          <a:extLst>
            <a:ext uri="{FF2B5EF4-FFF2-40B4-BE49-F238E27FC236}">
              <a16:creationId xmlns:a16="http://schemas.microsoft.com/office/drawing/2014/main" id="{7E3960A6-DCA9-4407-9A20-88AABC5805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40" name="Text Box 18">
          <a:extLst>
            <a:ext uri="{FF2B5EF4-FFF2-40B4-BE49-F238E27FC236}">
              <a16:creationId xmlns:a16="http://schemas.microsoft.com/office/drawing/2014/main" id="{7E076465-5A8D-44CA-9574-B177CA42D1F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41" name="Text Box 19">
          <a:extLst>
            <a:ext uri="{FF2B5EF4-FFF2-40B4-BE49-F238E27FC236}">
              <a16:creationId xmlns:a16="http://schemas.microsoft.com/office/drawing/2014/main" id="{B025F840-0B64-48AE-B3DE-EFAA829259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942" name="Text Box 16">
          <a:extLst>
            <a:ext uri="{FF2B5EF4-FFF2-40B4-BE49-F238E27FC236}">
              <a16:creationId xmlns:a16="http://schemas.microsoft.com/office/drawing/2014/main" id="{DB632E64-3A20-4FC2-9E56-01AF7446B75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943" name="Text Box 17">
          <a:extLst>
            <a:ext uri="{FF2B5EF4-FFF2-40B4-BE49-F238E27FC236}">
              <a16:creationId xmlns:a16="http://schemas.microsoft.com/office/drawing/2014/main" id="{276C4847-B3A9-456B-90DA-408C074614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944" name="Text Box 18">
          <a:extLst>
            <a:ext uri="{FF2B5EF4-FFF2-40B4-BE49-F238E27FC236}">
              <a16:creationId xmlns:a16="http://schemas.microsoft.com/office/drawing/2014/main" id="{D2936E26-FB33-42A7-A7AA-01BC67C1D34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945" name="Text Box 19">
          <a:extLst>
            <a:ext uri="{FF2B5EF4-FFF2-40B4-BE49-F238E27FC236}">
              <a16:creationId xmlns:a16="http://schemas.microsoft.com/office/drawing/2014/main" id="{BAA1E7DC-41EF-4A3A-B758-BD84DB525C9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946" name="Text Box 16">
          <a:extLst>
            <a:ext uri="{FF2B5EF4-FFF2-40B4-BE49-F238E27FC236}">
              <a16:creationId xmlns:a16="http://schemas.microsoft.com/office/drawing/2014/main" id="{F979539E-FE04-4CE2-AA73-0DD118E709C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947" name="Text Box 17">
          <a:extLst>
            <a:ext uri="{FF2B5EF4-FFF2-40B4-BE49-F238E27FC236}">
              <a16:creationId xmlns:a16="http://schemas.microsoft.com/office/drawing/2014/main" id="{E462EFEC-D047-4A55-8357-CC6D7924FDBB}"/>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948" name="Text Box 18">
          <a:extLst>
            <a:ext uri="{FF2B5EF4-FFF2-40B4-BE49-F238E27FC236}">
              <a16:creationId xmlns:a16="http://schemas.microsoft.com/office/drawing/2014/main" id="{F1FE173E-9914-4FF7-8812-EF848EED25F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949" name="Text Box 19">
          <a:extLst>
            <a:ext uri="{FF2B5EF4-FFF2-40B4-BE49-F238E27FC236}">
              <a16:creationId xmlns:a16="http://schemas.microsoft.com/office/drawing/2014/main" id="{58ED2B67-695F-4538-A79B-137890F5F32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950" name="Text Box 15">
          <a:extLst>
            <a:ext uri="{FF2B5EF4-FFF2-40B4-BE49-F238E27FC236}">
              <a16:creationId xmlns:a16="http://schemas.microsoft.com/office/drawing/2014/main" id="{3FEBD2F1-3277-4DFB-B732-B0A6175864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51" name="Text Box 16">
          <a:extLst>
            <a:ext uri="{FF2B5EF4-FFF2-40B4-BE49-F238E27FC236}">
              <a16:creationId xmlns:a16="http://schemas.microsoft.com/office/drawing/2014/main" id="{2CF9E852-6E9C-4951-A240-64A726C90C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52" name="Text Box 17">
          <a:extLst>
            <a:ext uri="{FF2B5EF4-FFF2-40B4-BE49-F238E27FC236}">
              <a16:creationId xmlns:a16="http://schemas.microsoft.com/office/drawing/2014/main" id="{F2E4B913-E0F8-40A7-AD8D-DFB0FCFAB65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53" name="Text Box 18">
          <a:extLst>
            <a:ext uri="{FF2B5EF4-FFF2-40B4-BE49-F238E27FC236}">
              <a16:creationId xmlns:a16="http://schemas.microsoft.com/office/drawing/2014/main" id="{418E8CBD-51F4-4102-AA11-DAF60F918E3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954" name="Text Box 19">
          <a:extLst>
            <a:ext uri="{FF2B5EF4-FFF2-40B4-BE49-F238E27FC236}">
              <a16:creationId xmlns:a16="http://schemas.microsoft.com/office/drawing/2014/main" id="{95F0429C-9962-4192-B5D8-27DC315C1F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955" name="Text Box 16">
          <a:extLst>
            <a:ext uri="{FF2B5EF4-FFF2-40B4-BE49-F238E27FC236}">
              <a16:creationId xmlns:a16="http://schemas.microsoft.com/office/drawing/2014/main" id="{C728D22D-21F3-4EEA-9DF7-F4A9792252F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956" name="Text Box 17">
          <a:extLst>
            <a:ext uri="{FF2B5EF4-FFF2-40B4-BE49-F238E27FC236}">
              <a16:creationId xmlns:a16="http://schemas.microsoft.com/office/drawing/2014/main" id="{B3939FAC-73BD-465B-B3F6-A6BE772DAD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40</xdr:row>
      <xdr:rowOff>15875</xdr:rowOff>
    </xdr:from>
    <xdr:ext cx="95250" cy="171450"/>
    <xdr:sp macro="" textlink="">
      <xdr:nvSpPr>
        <xdr:cNvPr id="2957" name="Text Box 18">
          <a:extLst>
            <a:ext uri="{FF2B5EF4-FFF2-40B4-BE49-F238E27FC236}">
              <a16:creationId xmlns:a16="http://schemas.microsoft.com/office/drawing/2014/main" id="{D2CAECAE-636D-4FDB-8B3F-699212CB66F6}"/>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58" name="Text Box 16">
          <a:extLst>
            <a:ext uri="{FF2B5EF4-FFF2-40B4-BE49-F238E27FC236}">
              <a16:creationId xmlns:a16="http://schemas.microsoft.com/office/drawing/2014/main" id="{2FA2AFF9-6817-4494-9CC7-7FDB156F61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59" name="Text Box 17">
          <a:extLst>
            <a:ext uri="{FF2B5EF4-FFF2-40B4-BE49-F238E27FC236}">
              <a16:creationId xmlns:a16="http://schemas.microsoft.com/office/drawing/2014/main" id="{88F6ACF5-2983-48EA-A903-B5C97C34F54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60" name="Text Box 18">
          <a:extLst>
            <a:ext uri="{FF2B5EF4-FFF2-40B4-BE49-F238E27FC236}">
              <a16:creationId xmlns:a16="http://schemas.microsoft.com/office/drawing/2014/main" id="{8EC0BF63-DD21-4534-9528-4A2B005424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61" name="Text Box 19">
          <a:extLst>
            <a:ext uri="{FF2B5EF4-FFF2-40B4-BE49-F238E27FC236}">
              <a16:creationId xmlns:a16="http://schemas.microsoft.com/office/drawing/2014/main" id="{8995CDD0-8568-4D07-B78B-4DFCE5BA2CA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962" name="Text Box 16">
          <a:extLst>
            <a:ext uri="{FF2B5EF4-FFF2-40B4-BE49-F238E27FC236}">
              <a16:creationId xmlns:a16="http://schemas.microsoft.com/office/drawing/2014/main" id="{1B6376E2-BA43-4377-B250-3E8F4D5F6B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963" name="Text Box 15">
          <a:extLst>
            <a:ext uri="{FF2B5EF4-FFF2-40B4-BE49-F238E27FC236}">
              <a16:creationId xmlns:a16="http://schemas.microsoft.com/office/drawing/2014/main" id="{5B110AAA-A87D-4AF0-8609-015C6E14A0E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8496"/>
    <xdr:sp macro="" textlink="">
      <xdr:nvSpPr>
        <xdr:cNvPr id="2964" name="Text Box 15">
          <a:extLst>
            <a:ext uri="{FF2B5EF4-FFF2-40B4-BE49-F238E27FC236}">
              <a16:creationId xmlns:a16="http://schemas.microsoft.com/office/drawing/2014/main" id="{80352AF5-C9BA-4CA6-96F6-615428D7FBD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965" name="Text Box 15">
          <a:extLst>
            <a:ext uri="{FF2B5EF4-FFF2-40B4-BE49-F238E27FC236}">
              <a16:creationId xmlns:a16="http://schemas.microsoft.com/office/drawing/2014/main" id="{1104E515-912E-42C5-90AE-6FAD490B939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966" name="Text Box 15">
          <a:extLst>
            <a:ext uri="{FF2B5EF4-FFF2-40B4-BE49-F238E27FC236}">
              <a16:creationId xmlns:a16="http://schemas.microsoft.com/office/drawing/2014/main" id="{5E35C0C3-2B7D-42D7-A8BF-C5CCC302E89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967" name="Text Box 15">
          <a:extLst>
            <a:ext uri="{FF2B5EF4-FFF2-40B4-BE49-F238E27FC236}">
              <a16:creationId xmlns:a16="http://schemas.microsoft.com/office/drawing/2014/main" id="{0BF746C5-F503-4960-874F-C17676E68FB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968" name="Text Box 15">
          <a:extLst>
            <a:ext uri="{FF2B5EF4-FFF2-40B4-BE49-F238E27FC236}">
              <a16:creationId xmlns:a16="http://schemas.microsoft.com/office/drawing/2014/main" id="{0DEC6D84-927F-4133-9ED5-B1CB165A88F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969" name="Text Box 15">
          <a:extLst>
            <a:ext uri="{FF2B5EF4-FFF2-40B4-BE49-F238E27FC236}">
              <a16:creationId xmlns:a16="http://schemas.microsoft.com/office/drawing/2014/main" id="{F2A8C0B2-CE2D-49E3-B06C-0A66546A771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970" name="Text Box 16">
          <a:extLst>
            <a:ext uri="{FF2B5EF4-FFF2-40B4-BE49-F238E27FC236}">
              <a16:creationId xmlns:a16="http://schemas.microsoft.com/office/drawing/2014/main" id="{400366F1-88A7-4594-A149-0C959756B29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971" name="Text Box 17">
          <a:extLst>
            <a:ext uri="{FF2B5EF4-FFF2-40B4-BE49-F238E27FC236}">
              <a16:creationId xmlns:a16="http://schemas.microsoft.com/office/drawing/2014/main" id="{4EBBDE50-9A26-4E77-AE08-F8F35E6265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972" name="Text Box 18">
          <a:extLst>
            <a:ext uri="{FF2B5EF4-FFF2-40B4-BE49-F238E27FC236}">
              <a16:creationId xmlns:a16="http://schemas.microsoft.com/office/drawing/2014/main" id="{9C0C4E09-8316-4812-B26B-190293042A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973" name="Text Box 19">
          <a:extLst>
            <a:ext uri="{FF2B5EF4-FFF2-40B4-BE49-F238E27FC236}">
              <a16:creationId xmlns:a16="http://schemas.microsoft.com/office/drawing/2014/main" id="{B532A9DA-084C-4DE3-85F1-A0E64967E75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974" name="Text Box 16">
          <a:extLst>
            <a:ext uri="{FF2B5EF4-FFF2-40B4-BE49-F238E27FC236}">
              <a16:creationId xmlns:a16="http://schemas.microsoft.com/office/drawing/2014/main" id="{FF1A0341-6663-45DE-AC5F-281217BA5A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975" name="Text Box 17">
          <a:extLst>
            <a:ext uri="{FF2B5EF4-FFF2-40B4-BE49-F238E27FC236}">
              <a16:creationId xmlns:a16="http://schemas.microsoft.com/office/drawing/2014/main" id="{C886BAB3-0194-4D56-88D3-DE61BCAE189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976" name="Text Box 18">
          <a:extLst>
            <a:ext uri="{FF2B5EF4-FFF2-40B4-BE49-F238E27FC236}">
              <a16:creationId xmlns:a16="http://schemas.microsoft.com/office/drawing/2014/main" id="{BF0616CA-6DF2-48A6-83FE-3F98BD682B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977" name="Text Box 19">
          <a:extLst>
            <a:ext uri="{FF2B5EF4-FFF2-40B4-BE49-F238E27FC236}">
              <a16:creationId xmlns:a16="http://schemas.microsoft.com/office/drawing/2014/main" id="{8050A9A6-A4C0-48EE-9C70-96F95FFF126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978" name="Text Box 16">
          <a:extLst>
            <a:ext uri="{FF2B5EF4-FFF2-40B4-BE49-F238E27FC236}">
              <a16:creationId xmlns:a16="http://schemas.microsoft.com/office/drawing/2014/main" id="{28D541BA-7F11-46E9-9553-6389DB82A46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979" name="Text Box 17">
          <a:extLst>
            <a:ext uri="{FF2B5EF4-FFF2-40B4-BE49-F238E27FC236}">
              <a16:creationId xmlns:a16="http://schemas.microsoft.com/office/drawing/2014/main" id="{6C12212D-ABF8-4F90-A86A-4433C33362D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980" name="Text Box 18">
          <a:extLst>
            <a:ext uri="{FF2B5EF4-FFF2-40B4-BE49-F238E27FC236}">
              <a16:creationId xmlns:a16="http://schemas.microsoft.com/office/drawing/2014/main" id="{560591F7-86D2-4FE1-AFC9-ECCE163FD8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981" name="Text Box 19">
          <a:extLst>
            <a:ext uri="{FF2B5EF4-FFF2-40B4-BE49-F238E27FC236}">
              <a16:creationId xmlns:a16="http://schemas.microsoft.com/office/drawing/2014/main" id="{140BC50E-F687-433C-9332-69D444D4341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982" name="Text Box 15">
          <a:extLst>
            <a:ext uri="{FF2B5EF4-FFF2-40B4-BE49-F238E27FC236}">
              <a16:creationId xmlns:a16="http://schemas.microsoft.com/office/drawing/2014/main" id="{5C2B736C-A8A8-47E3-AC2E-639A0A86D1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983" name="Text Box 16">
          <a:extLst>
            <a:ext uri="{FF2B5EF4-FFF2-40B4-BE49-F238E27FC236}">
              <a16:creationId xmlns:a16="http://schemas.microsoft.com/office/drawing/2014/main" id="{CC6BDF43-DA91-4295-A4FA-D3B77EF01A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984" name="Text Box 17">
          <a:extLst>
            <a:ext uri="{FF2B5EF4-FFF2-40B4-BE49-F238E27FC236}">
              <a16:creationId xmlns:a16="http://schemas.microsoft.com/office/drawing/2014/main" id="{A1E18F71-0183-4EDF-ABF8-1EFDD95F36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985" name="Text Box 18">
          <a:extLst>
            <a:ext uri="{FF2B5EF4-FFF2-40B4-BE49-F238E27FC236}">
              <a16:creationId xmlns:a16="http://schemas.microsoft.com/office/drawing/2014/main" id="{098DB56E-11BE-4B54-801F-24133F93600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986" name="Text Box 19">
          <a:extLst>
            <a:ext uri="{FF2B5EF4-FFF2-40B4-BE49-F238E27FC236}">
              <a16:creationId xmlns:a16="http://schemas.microsoft.com/office/drawing/2014/main" id="{0E4E6892-CAE0-43FC-9F3B-04913739E7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987" name="Text Box 16">
          <a:extLst>
            <a:ext uri="{FF2B5EF4-FFF2-40B4-BE49-F238E27FC236}">
              <a16:creationId xmlns:a16="http://schemas.microsoft.com/office/drawing/2014/main" id="{11B15715-A1DC-42F8-9B10-27D473D44FC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988" name="Text Box 17">
          <a:extLst>
            <a:ext uri="{FF2B5EF4-FFF2-40B4-BE49-F238E27FC236}">
              <a16:creationId xmlns:a16="http://schemas.microsoft.com/office/drawing/2014/main" id="{6FD5FCCA-04BB-44E8-807C-401AA623700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989" name="Text Box 18">
          <a:extLst>
            <a:ext uri="{FF2B5EF4-FFF2-40B4-BE49-F238E27FC236}">
              <a16:creationId xmlns:a16="http://schemas.microsoft.com/office/drawing/2014/main" id="{7E8928C0-F2B1-41E1-9DA7-43F6BBE757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990" name="Text Box 16">
          <a:extLst>
            <a:ext uri="{FF2B5EF4-FFF2-40B4-BE49-F238E27FC236}">
              <a16:creationId xmlns:a16="http://schemas.microsoft.com/office/drawing/2014/main" id="{DF1D22A2-24AA-4294-921F-8FF3BFFB8D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991" name="Text Box 17">
          <a:extLst>
            <a:ext uri="{FF2B5EF4-FFF2-40B4-BE49-F238E27FC236}">
              <a16:creationId xmlns:a16="http://schemas.microsoft.com/office/drawing/2014/main" id="{41E03964-C70C-41AC-89E2-8F1243324B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992" name="Text Box 18">
          <a:extLst>
            <a:ext uri="{FF2B5EF4-FFF2-40B4-BE49-F238E27FC236}">
              <a16:creationId xmlns:a16="http://schemas.microsoft.com/office/drawing/2014/main" id="{1CFA35F0-81BF-4A0A-BFEA-ECF156EB34B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993" name="Text Box 19">
          <a:extLst>
            <a:ext uri="{FF2B5EF4-FFF2-40B4-BE49-F238E27FC236}">
              <a16:creationId xmlns:a16="http://schemas.microsoft.com/office/drawing/2014/main" id="{71D9EBCD-B886-403A-AB57-B8E045939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994" name="Text Box 16">
          <a:extLst>
            <a:ext uri="{FF2B5EF4-FFF2-40B4-BE49-F238E27FC236}">
              <a16:creationId xmlns:a16="http://schemas.microsoft.com/office/drawing/2014/main" id="{2FEC13D7-979B-4317-BF25-13E6C9942C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995" name="Text Box 17">
          <a:extLst>
            <a:ext uri="{FF2B5EF4-FFF2-40B4-BE49-F238E27FC236}">
              <a16:creationId xmlns:a16="http://schemas.microsoft.com/office/drawing/2014/main" id="{AC516F47-3365-43BC-945F-A325D12DD4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996" name="Text Box 18">
          <a:extLst>
            <a:ext uri="{FF2B5EF4-FFF2-40B4-BE49-F238E27FC236}">
              <a16:creationId xmlns:a16="http://schemas.microsoft.com/office/drawing/2014/main" id="{37E55FAE-F99D-422C-94BB-F7EC4D0B4D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997" name="Text Box 19">
          <a:extLst>
            <a:ext uri="{FF2B5EF4-FFF2-40B4-BE49-F238E27FC236}">
              <a16:creationId xmlns:a16="http://schemas.microsoft.com/office/drawing/2014/main" id="{0F3B9798-BF04-4C2F-9270-5F346E73B34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56743"/>
    <xdr:sp macro="" textlink="">
      <xdr:nvSpPr>
        <xdr:cNvPr id="2998" name="Text Box 15">
          <a:extLst>
            <a:ext uri="{FF2B5EF4-FFF2-40B4-BE49-F238E27FC236}">
              <a16:creationId xmlns:a16="http://schemas.microsoft.com/office/drawing/2014/main" id="{9A614F17-A5DF-4900-B094-B70D7A6C133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999" name="Text Box 15">
          <a:extLst>
            <a:ext uri="{FF2B5EF4-FFF2-40B4-BE49-F238E27FC236}">
              <a16:creationId xmlns:a16="http://schemas.microsoft.com/office/drawing/2014/main" id="{C80C5E1F-780A-4877-AED6-50D09930702C}"/>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3000" name="Text Box 15">
          <a:extLst>
            <a:ext uri="{FF2B5EF4-FFF2-40B4-BE49-F238E27FC236}">
              <a16:creationId xmlns:a16="http://schemas.microsoft.com/office/drawing/2014/main" id="{F50FE8BD-6230-4529-B72F-41EDA35DB96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3001" name="Text Box 15">
          <a:extLst>
            <a:ext uri="{FF2B5EF4-FFF2-40B4-BE49-F238E27FC236}">
              <a16:creationId xmlns:a16="http://schemas.microsoft.com/office/drawing/2014/main" id="{A4F79130-1A25-49F2-BD0C-3F312F36824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3002" name="Text Box 15">
          <a:extLst>
            <a:ext uri="{FF2B5EF4-FFF2-40B4-BE49-F238E27FC236}">
              <a16:creationId xmlns:a16="http://schemas.microsoft.com/office/drawing/2014/main" id="{697CF567-D87E-44D0-8E16-B9CF85201C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213632"/>
    <xdr:sp macro="" textlink="">
      <xdr:nvSpPr>
        <xdr:cNvPr id="3003" name="Text Box 15">
          <a:extLst>
            <a:ext uri="{FF2B5EF4-FFF2-40B4-BE49-F238E27FC236}">
              <a16:creationId xmlns:a16="http://schemas.microsoft.com/office/drawing/2014/main" id="{7968CB9C-DCEB-45A7-8853-292CF0B3A14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04" name="Text Box 16">
          <a:extLst>
            <a:ext uri="{FF2B5EF4-FFF2-40B4-BE49-F238E27FC236}">
              <a16:creationId xmlns:a16="http://schemas.microsoft.com/office/drawing/2014/main" id="{0762CB3C-9ECF-498B-B854-DB5643ED51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05" name="Text Box 17">
          <a:extLst>
            <a:ext uri="{FF2B5EF4-FFF2-40B4-BE49-F238E27FC236}">
              <a16:creationId xmlns:a16="http://schemas.microsoft.com/office/drawing/2014/main" id="{4F400534-A5D5-418B-98D0-E093509BA0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06" name="Text Box 18">
          <a:extLst>
            <a:ext uri="{FF2B5EF4-FFF2-40B4-BE49-F238E27FC236}">
              <a16:creationId xmlns:a16="http://schemas.microsoft.com/office/drawing/2014/main" id="{EF91639C-9746-4721-A7B8-7D38965EB0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07" name="Text Box 19">
          <a:extLst>
            <a:ext uri="{FF2B5EF4-FFF2-40B4-BE49-F238E27FC236}">
              <a16:creationId xmlns:a16="http://schemas.microsoft.com/office/drawing/2014/main" id="{3ABE5C5F-1145-400B-A5CE-8B85E85FB8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3008" name="Text Box 16">
          <a:extLst>
            <a:ext uri="{FF2B5EF4-FFF2-40B4-BE49-F238E27FC236}">
              <a16:creationId xmlns:a16="http://schemas.microsoft.com/office/drawing/2014/main" id="{23E5379B-17E3-4BC9-A59D-C0FE3C08070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3009" name="Text Box 17">
          <a:extLst>
            <a:ext uri="{FF2B5EF4-FFF2-40B4-BE49-F238E27FC236}">
              <a16:creationId xmlns:a16="http://schemas.microsoft.com/office/drawing/2014/main" id="{2D8F3CAB-3485-4062-A60D-F6F66421B27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3010" name="Text Box 18">
          <a:extLst>
            <a:ext uri="{FF2B5EF4-FFF2-40B4-BE49-F238E27FC236}">
              <a16:creationId xmlns:a16="http://schemas.microsoft.com/office/drawing/2014/main" id="{3D30241E-57E4-44DE-AF4E-6ECC3AD094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3011" name="Text Box 19">
          <a:extLst>
            <a:ext uri="{FF2B5EF4-FFF2-40B4-BE49-F238E27FC236}">
              <a16:creationId xmlns:a16="http://schemas.microsoft.com/office/drawing/2014/main" id="{A4E34B09-709D-4ED6-97A7-37D3837289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3012" name="Text Box 16">
          <a:extLst>
            <a:ext uri="{FF2B5EF4-FFF2-40B4-BE49-F238E27FC236}">
              <a16:creationId xmlns:a16="http://schemas.microsoft.com/office/drawing/2014/main" id="{A1224CF5-F2C5-41F7-83FF-D07227014B6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3013" name="Text Box 17">
          <a:extLst>
            <a:ext uri="{FF2B5EF4-FFF2-40B4-BE49-F238E27FC236}">
              <a16:creationId xmlns:a16="http://schemas.microsoft.com/office/drawing/2014/main" id="{12F7F64F-6D4D-4188-ABF6-A7DE9106C39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3014" name="Text Box 18">
          <a:extLst>
            <a:ext uri="{FF2B5EF4-FFF2-40B4-BE49-F238E27FC236}">
              <a16:creationId xmlns:a16="http://schemas.microsoft.com/office/drawing/2014/main" id="{2B901185-58DF-4992-BC97-963E2C2FF6E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3015" name="Text Box 19">
          <a:extLst>
            <a:ext uri="{FF2B5EF4-FFF2-40B4-BE49-F238E27FC236}">
              <a16:creationId xmlns:a16="http://schemas.microsoft.com/office/drawing/2014/main" id="{41A31211-69F7-4CD1-8CAE-EDD7756802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3016" name="Text Box 15">
          <a:extLst>
            <a:ext uri="{FF2B5EF4-FFF2-40B4-BE49-F238E27FC236}">
              <a16:creationId xmlns:a16="http://schemas.microsoft.com/office/drawing/2014/main" id="{17522059-0081-41B2-87E6-E615317A4FA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17" name="Text Box 16">
          <a:extLst>
            <a:ext uri="{FF2B5EF4-FFF2-40B4-BE49-F238E27FC236}">
              <a16:creationId xmlns:a16="http://schemas.microsoft.com/office/drawing/2014/main" id="{95A22F5F-6E61-4ECF-A2E0-0BCFE19CB1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18" name="Text Box 17">
          <a:extLst>
            <a:ext uri="{FF2B5EF4-FFF2-40B4-BE49-F238E27FC236}">
              <a16:creationId xmlns:a16="http://schemas.microsoft.com/office/drawing/2014/main" id="{639349FF-75EF-4E4E-B8F0-4B909A06FC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19" name="Text Box 18">
          <a:extLst>
            <a:ext uri="{FF2B5EF4-FFF2-40B4-BE49-F238E27FC236}">
              <a16:creationId xmlns:a16="http://schemas.microsoft.com/office/drawing/2014/main" id="{72987BC2-3C70-443F-AADB-57363F1C82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20" name="Text Box 19">
          <a:extLst>
            <a:ext uri="{FF2B5EF4-FFF2-40B4-BE49-F238E27FC236}">
              <a16:creationId xmlns:a16="http://schemas.microsoft.com/office/drawing/2014/main" id="{06AD0EDC-458E-4B95-95C5-E43BD76BDB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42</xdr:row>
      <xdr:rowOff>504825</xdr:rowOff>
    </xdr:from>
    <xdr:ext cx="95250" cy="442269"/>
    <xdr:sp macro="" textlink="">
      <xdr:nvSpPr>
        <xdr:cNvPr id="3021" name="Text Box 15">
          <a:extLst>
            <a:ext uri="{FF2B5EF4-FFF2-40B4-BE49-F238E27FC236}">
              <a16:creationId xmlns:a16="http://schemas.microsoft.com/office/drawing/2014/main" id="{46778F98-717C-4625-83C6-31005FD10E2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3022" name="Text Box 16">
          <a:extLst>
            <a:ext uri="{FF2B5EF4-FFF2-40B4-BE49-F238E27FC236}">
              <a16:creationId xmlns:a16="http://schemas.microsoft.com/office/drawing/2014/main" id="{9ABB91B8-DEF1-485B-B7C7-C8D22291714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3023" name="Text Box 17">
          <a:extLst>
            <a:ext uri="{FF2B5EF4-FFF2-40B4-BE49-F238E27FC236}">
              <a16:creationId xmlns:a16="http://schemas.microsoft.com/office/drawing/2014/main" id="{278C79FA-D1EB-45F3-AB82-B2F22220E2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3024" name="Text Box 18">
          <a:extLst>
            <a:ext uri="{FF2B5EF4-FFF2-40B4-BE49-F238E27FC236}">
              <a16:creationId xmlns:a16="http://schemas.microsoft.com/office/drawing/2014/main" id="{D6875343-B561-40BD-B78F-CD8AB98F84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3025" name="Text Box 16">
          <a:extLst>
            <a:ext uri="{FF2B5EF4-FFF2-40B4-BE49-F238E27FC236}">
              <a16:creationId xmlns:a16="http://schemas.microsoft.com/office/drawing/2014/main" id="{FFEDE923-A860-46CD-80EF-7BCC9398FA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3026" name="Text Box 17">
          <a:extLst>
            <a:ext uri="{FF2B5EF4-FFF2-40B4-BE49-F238E27FC236}">
              <a16:creationId xmlns:a16="http://schemas.microsoft.com/office/drawing/2014/main" id="{FFDF5DDC-EE8E-4468-A996-6E2E56A7CB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3027" name="Text Box 18">
          <a:extLst>
            <a:ext uri="{FF2B5EF4-FFF2-40B4-BE49-F238E27FC236}">
              <a16:creationId xmlns:a16="http://schemas.microsoft.com/office/drawing/2014/main" id="{D3D5968A-BD65-4DF7-8FBA-7038AEC903B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3028" name="Text Box 19">
          <a:extLst>
            <a:ext uri="{FF2B5EF4-FFF2-40B4-BE49-F238E27FC236}">
              <a16:creationId xmlns:a16="http://schemas.microsoft.com/office/drawing/2014/main" id="{8891384E-9941-49AF-8F29-EAA7E3D9DA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3029" name="Text Box 16">
          <a:extLst>
            <a:ext uri="{FF2B5EF4-FFF2-40B4-BE49-F238E27FC236}">
              <a16:creationId xmlns:a16="http://schemas.microsoft.com/office/drawing/2014/main" id="{AB0D4E16-E3E5-442A-9ED1-B0820B5A0E0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3030" name="Text Box 17">
          <a:extLst>
            <a:ext uri="{FF2B5EF4-FFF2-40B4-BE49-F238E27FC236}">
              <a16:creationId xmlns:a16="http://schemas.microsoft.com/office/drawing/2014/main" id="{84494B91-30D1-49B1-A44C-7B74A9399A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3031" name="Text Box 18">
          <a:extLst>
            <a:ext uri="{FF2B5EF4-FFF2-40B4-BE49-F238E27FC236}">
              <a16:creationId xmlns:a16="http://schemas.microsoft.com/office/drawing/2014/main" id="{EAB14198-E9F0-463D-8132-696B041018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3032" name="Text Box 15">
          <a:extLst>
            <a:ext uri="{FF2B5EF4-FFF2-40B4-BE49-F238E27FC236}">
              <a16:creationId xmlns:a16="http://schemas.microsoft.com/office/drawing/2014/main" id="{BECAD7BE-5B0C-4429-AAF3-86A50AF8FA2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33" name="Text Box 16">
          <a:extLst>
            <a:ext uri="{FF2B5EF4-FFF2-40B4-BE49-F238E27FC236}">
              <a16:creationId xmlns:a16="http://schemas.microsoft.com/office/drawing/2014/main" id="{A798BCDE-AAF4-4C77-923A-2B5E0CBC76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34" name="Text Box 17">
          <a:extLst>
            <a:ext uri="{FF2B5EF4-FFF2-40B4-BE49-F238E27FC236}">
              <a16:creationId xmlns:a16="http://schemas.microsoft.com/office/drawing/2014/main" id="{B36848E8-64C6-410B-89EC-7442F2D04F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35" name="Text Box 18">
          <a:extLst>
            <a:ext uri="{FF2B5EF4-FFF2-40B4-BE49-F238E27FC236}">
              <a16:creationId xmlns:a16="http://schemas.microsoft.com/office/drawing/2014/main" id="{BC5BB572-72E1-4F5D-A3B2-3B5DBCD0CD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36" name="Text Box 19">
          <a:extLst>
            <a:ext uri="{FF2B5EF4-FFF2-40B4-BE49-F238E27FC236}">
              <a16:creationId xmlns:a16="http://schemas.microsoft.com/office/drawing/2014/main" id="{B7841915-491E-4C17-BA49-716758ED55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3037" name="Text Box 16">
          <a:extLst>
            <a:ext uri="{FF2B5EF4-FFF2-40B4-BE49-F238E27FC236}">
              <a16:creationId xmlns:a16="http://schemas.microsoft.com/office/drawing/2014/main" id="{360428EE-AFDD-4697-A7FE-6C8BDDF7CE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3038" name="Text Box 17">
          <a:extLst>
            <a:ext uri="{FF2B5EF4-FFF2-40B4-BE49-F238E27FC236}">
              <a16:creationId xmlns:a16="http://schemas.microsoft.com/office/drawing/2014/main" id="{1B0EC03E-41ED-4D47-B54C-939D7493DFE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3039" name="Text Box 18">
          <a:extLst>
            <a:ext uri="{FF2B5EF4-FFF2-40B4-BE49-F238E27FC236}">
              <a16:creationId xmlns:a16="http://schemas.microsoft.com/office/drawing/2014/main" id="{C50D9D37-A235-4A35-B71B-253638C4671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3040" name="Text Box 19">
          <a:extLst>
            <a:ext uri="{FF2B5EF4-FFF2-40B4-BE49-F238E27FC236}">
              <a16:creationId xmlns:a16="http://schemas.microsoft.com/office/drawing/2014/main" id="{0A331B10-9053-4817-B09E-B5BF95F15DB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3041" name="Text Box 16">
          <a:extLst>
            <a:ext uri="{FF2B5EF4-FFF2-40B4-BE49-F238E27FC236}">
              <a16:creationId xmlns:a16="http://schemas.microsoft.com/office/drawing/2014/main" id="{7BC43391-872F-44F4-9F29-808AC1F3BED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3042" name="Text Box 17">
          <a:extLst>
            <a:ext uri="{FF2B5EF4-FFF2-40B4-BE49-F238E27FC236}">
              <a16:creationId xmlns:a16="http://schemas.microsoft.com/office/drawing/2014/main" id="{60F4D6E0-DD6B-4B1A-B3CA-954B82924D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3043" name="Text Box 18">
          <a:extLst>
            <a:ext uri="{FF2B5EF4-FFF2-40B4-BE49-F238E27FC236}">
              <a16:creationId xmlns:a16="http://schemas.microsoft.com/office/drawing/2014/main" id="{A4F5FE43-AE83-462D-922E-1E5C9DC774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3044" name="Text Box 19">
          <a:extLst>
            <a:ext uri="{FF2B5EF4-FFF2-40B4-BE49-F238E27FC236}">
              <a16:creationId xmlns:a16="http://schemas.microsoft.com/office/drawing/2014/main" id="{E2D21CFB-8607-4E7C-9BD6-17015D56ACA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3045" name="Text Box 15">
          <a:extLst>
            <a:ext uri="{FF2B5EF4-FFF2-40B4-BE49-F238E27FC236}">
              <a16:creationId xmlns:a16="http://schemas.microsoft.com/office/drawing/2014/main" id="{9CCB73F8-F16D-4687-BEE4-9424BAA5DD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46" name="Text Box 16">
          <a:extLst>
            <a:ext uri="{FF2B5EF4-FFF2-40B4-BE49-F238E27FC236}">
              <a16:creationId xmlns:a16="http://schemas.microsoft.com/office/drawing/2014/main" id="{5C2B51B4-DDE4-4E52-9D04-0128FD88017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47" name="Text Box 17">
          <a:extLst>
            <a:ext uri="{FF2B5EF4-FFF2-40B4-BE49-F238E27FC236}">
              <a16:creationId xmlns:a16="http://schemas.microsoft.com/office/drawing/2014/main" id="{96D4523F-54F2-4404-A667-F6DAA91771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48" name="Text Box 18">
          <a:extLst>
            <a:ext uri="{FF2B5EF4-FFF2-40B4-BE49-F238E27FC236}">
              <a16:creationId xmlns:a16="http://schemas.microsoft.com/office/drawing/2014/main" id="{8AE36D4F-2512-4701-AC59-4A0B63D86DF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3049" name="Text Box 19">
          <a:extLst>
            <a:ext uri="{FF2B5EF4-FFF2-40B4-BE49-F238E27FC236}">
              <a16:creationId xmlns:a16="http://schemas.microsoft.com/office/drawing/2014/main" id="{E60E56AD-BDC8-4CA8-B053-8C114102B9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3050" name="Text Box 16">
          <a:extLst>
            <a:ext uri="{FF2B5EF4-FFF2-40B4-BE49-F238E27FC236}">
              <a16:creationId xmlns:a16="http://schemas.microsoft.com/office/drawing/2014/main" id="{55D32B8E-7EEA-40FA-B30E-78D7D5644E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3051" name="Text Box 17">
          <a:extLst>
            <a:ext uri="{FF2B5EF4-FFF2-40B4-BE49-F238E27FC236}">
              <a16:creationId xmlns:a16="http://schemas.microsoft.com/office/drawing/2014/main" id="{58B42EB4-29F2-40C6-AD8E-4143447745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44</xdr:row>
      <xdr:rowOff>15875</xdr:rowOff>
    </xdr:from>
    <xdr:ext cx="95250" cy="171450"/>
    <xdr:sp macro="" textlink="">
      <xdr:nvSpPr>
        <xdr:cNvPr id="3052" name="Text Box 18">
          <a:extLst>
            <a:ext uri="{FF2B5EF4-FFF2-40B4-BE49-F238E27FC236}">
              <a16:creationId xmlns:a16="http://schemas.microsoft.com/office/drawing/2014/main" id="{68BCE6E6-64E0-47BA-B1DA-FCC4AB53C37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3053" name="Text Box 16">
          <a:extLst>
            <a:ext uri="{FF2B5EF4-FFF2-40B4-BE49-F238E27FC236}">
              <a16:creationId xmlns:a16="http://schemas.microsoft.com/office/drawing/2014/main" id="{31A99D19-A719-4CAF-9179-6BB581FA8E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3054" name="Text Box 17">
          <a:extLst>
            <a:ext uri="{FF2B5EF4-FFF2-40B4-BE49-F238E27FC236}">
              <a16:creationId xmlns:a16="http://schemas.microsoft.com/office/drawing/2014/main" id="{0CB3BBDB-6244-480E-B564-904A2C120E6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3055" name="Text Box 18">
          <a:extLst>
            <a:ext uri="{FF2B5EF4-FFF2-40B4-BE49-F238E27FC236}">
              <a16:creationId xmlns:a16="http://schemas.microsoft.com/office/drawing/2014/main" id="{A460615B-1E70-4939-BB5C-D221B99E8E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3056" name="Text Box 19">
          <a:extLst>
            <a:ext uri="{FF2B5EF4-FFF2-40B4-BE49-F238E27FC236}">
              <a16:creationId xmlns:a16="http://schemas.microsoft.com/office/drawing/2014/main" id="{7AB73439-3F46-4DB7-9CC2-34CDAD7187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3057" name="Text Box 16">
          <a:extLst>
            <a:ext uri="{FF2B5EF4-FFF2-40B4-BE49-F238E27FC236}">
              <a16:creationId xmlns:a16="http://schemas.microsoft.com/office/drawing/2014/main" id="{188AAFFF-DE39-42D1-BD9C-3DA908AA0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3058" name="Text Box 15">
          <a:extLst>
            <a:ext uri="{FF2B5EF4-FFF2-40B4-BE49-F238E27FC236}">
              <a16:creationId xmlns:a16="http://schemas.microsoft.com/office/drawing/2014/main" id="{1E7D4541-05F8-49BA-9B09-42B11ED63DF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3059" name="Text Box 15">
          <a:extLst>
            <a:ext uri="{FF2B5EF4-FFF2-40B4-BE49-F238E27FC236}">
              <a16:creationId xmlns:a16="http://schemas.microsoft.com/office/drawing/2014/main" id="{838C0675-F971-406F-98CB-528901526AE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3060" name="Text Box 15">
          <a:extLst>
            <a:ext uri="{FF2B5EF4-FFF2-40B4-BE49-F238E27FC236}">
              <a16:creationId xmlns:a16="http://schemas.microsoft.com/office/drawing/2014/main" id="{F70AEAEE-251B-4C1F-991F-EA9FECE1C53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3061" name="Text Box 15">
          <a:extLst>
            <a:ext uri="{FF2B5EF4-FFF2-40B4-BE49-F238E27FC236}">
              <a16:creationId xmlns:a16="http://schemas.microsoft.com/office/drawing/2014/main" id="{CC7966E5-DA18-43E0-99E8-843C09BFF7DD}"/>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3062" name="Text Box 15">
          <a:extLst>
            <a:ext uri="{FF2B5EF4-FFF2-40B4-BE49-F238E27FC236}">
              <a16:creationId xmlns:a16="http://schemas.microsoft.com/office/drawing/2014/main" id="{72D50B00-72B2-431E-822A-9F81F8E67BC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3063" name="Text Box 15">
          <a:extLst>
            <a:ext uri="{FF2B5EF4-FFF2-40B4-BE49-F238E27FC236}">
              <a16:creationId xmlns:a16="http://schemas.microsoft.com/office/drawing/2014/main" id="{3FA1077A-0E8E-45A5-BF6E-9CAA7D33C06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3064" name="Text Box 15">
          <a:extLst>
            <a:ext uri="{FF2B5EF4-FFF2-40B4-BE49-F238E27FC236}">
              <a16:creationId xmlns:a16="http://schemas.microsoft.com/office/drawing/2014/main" id="{AE4743FF-B055-472A-AD16-89B78EA6056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065" name="Text Box 16">
          <a:extLst>
            <a:ext uri="{FF2B5EF4-FFF2-40B4-BE49-F238E27FC236}">
              <a16:creationId xmlns:a16="http://schemas.microsoft.com/office/drawing/2014/main" id="{97A4E41B-3CBB-45BB-B402-0CB8D168AB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066" name="Text Box 17">
          <a:extLst>
            <a:ext uri="{FF2B5EF4-FFF2-40B4-BE49-F238E27FC236}">
              <a16:creationId xmlns:a16="http://schemas.microsoft.com/office/drawing/2014/main" id="{FA926BFB-6165-4FB8-8748-55F6D5B8E2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067" name="Text Box 18">
          <a:extLst>
            <a:ext uri="{FF2B5EF4-FFF2-40B4-BE49-F238E27FC236}">
              <a16:creationId xmlns:a16="http://schemas.microsoft.com/office/drawing/2014/main" id="{C08174A4-1FA9-4696-9C2D-BD69EF6BD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068" name="Text Box 19">
          <a:extLst>
            <a:ext uri="{FF2B5EF4-FFF2-40B4-BE49-F238E27FC236}">
              <a16:creationId xmlns:a16="http://schemas.microsoft.com/office/drawing/2014/main" id="{5A1D4C87-7479-45AF-8E99-2D017E6D34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069" name="Text Box 16">
          <a:extLst>
            <a:ext uri="{FF2B5EF4-FFF2-40B4-BE49-F238E27FC236}">
              <a16:creationId xmlns:a16="http://schemas.microsoft.com/office/drawing/2014/main" id="{ACA2156A-9364-42A4-9AE3-94FA79E693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070" name="Text Box 17">
          <a:extLst>
            <a:ext uri="{FF2B5EF4-FFF2-40B4-BE49-F238E27FC236}">
              <a16:creationId xmlns:a16="http://schemas.microsoft.com/office/drawing/2014/main" id="{6559CC3E-1E21-4E94-86A7-21C142A8CB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071" name="Text Box 18">
          <a:extLst>
            <a:ext uri="{FF2B5EF4-FFF2-40B4-BE49-F238E27FC236}">
              <a16:creationId xmlns:a16="http://schemas.microsoft.com/office/drawing/2014/main" id="{C3F664B6-A9FE-491F-9891-50C2E153183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072" name="Text Box 19">
          <a:extLst>
            <a:ext uri="{FF2B5EF4-FFF2-40B4-BE49-F238E27FC236}">
              <a16:creationId xmlns:a16="http://schemas.microsoft.com/office/drawing/2014/main" id="{28C5B9A4-C44B-4A0B-A449-F228C42A966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3073" name="Text Box 16">
          <a:extLst>
            <a:ext uri="{FF2B5EF4-FFF2-40B4-BE49-F238E27FC236}">
              <a16:creationId xmlns:a16="http://schemas.microsoft.com/office/drawing/2014/main" id="{704A345C-BC1B-4E70-8934-03C6017FFCE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3074" name="Text Box 17">
          <a:extLst>
            <a:ext uri="{FF2B5EF4-FFF2-40B4-BE49-F238E27FC236}">
              <a16:creationId xmlns:a16="http://schemas.microsoft.com/office/drawing/2014/main" id="{F9877087-676D-4293-8365-2D0E23C775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3075" name="Text Box 18">
          <a:extLst>
            <a:ext uri="{FF2B5EF4-FFF2-40B4-BE49-F238E27FC236}">
              <a16:creationId xmlns:a16="http://schemas.microsoft.com/office/drawing/2014/main" id="{649E7B80-AB1A-4785-A9C0-30F52DDB015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3076" name="Text Box 19">
          <a:extLst>
            <a:ext uri="{FF2B5EF4-FFF2-40B4-BE49-F238E27FC236}">
              <a16:creationId xmlns:a16="http://schemas.microsoft.com/office/drawing/2014/main" id="{D2E1150F-A65E-4373-8BB7-C348852B743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3077" name="Text Box 15">
          <a:extLst>
            <a:ext uri="{FF2B5EF4-FFF2-40B4-BE49-F238E27FC236}">
              <a16:creationId xmlns:a16="http://schemas.microsoft.com/office/drawing/2014/main" id="{E22CD5BB-7C63-49EB-8325-9D4DFE0A5CA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078" name="Text Box 16">
          <a:extLst>
            <a:ext uri="{FF2B5EF4-FFF2-40B4-BE49-F238E27FC236}">
              <a16:creationId xmlns:a16="http://schemas.microsoft.com/office/drawing/2014/main" id="{2ECBE0DD-0F68-43D5-B138-B6122FED647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079" name="Text Box 17">
          <a:extLst>
            <a:ext uri="{FF2B5EF4-FFF2-40B4-BE49-F238E27FC236}">
              <a16:creationId xmlns:a16="http://schemas.microsoft.com/office/drawing/2014/main" id="{098F2A7E-2491-4EAE-A6E8-A96F1359F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080" name="Text Box 18">
          <a:extLst>
            <a:ext uri="{FF2B5EF4-FFF2-40B4-BE49-F238E27FC236}">
              <a16:creationId xmlns:a16="http://schemas.microsoft.com/office/drawing/2014/main" id="{7787D6B7-049A-4621-B7A2-862F6B87A0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081" name="Text Box 19">
          <a:extLst>
            <a:ext uri="{FF2B5EF4-FFF2-40B4-BE49-F238E27FC236}">
              <a16:creationId xmlns:a16="http://schemas.microsoft.com/office/drawing/2014/main" id="{DF8502DF-AC8C-4751-B81D-B98809883C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082" name="Text Box 16">
          <a:extLst>
            <a:ext uri="{FF2B5EF4-FFF2-40B4-BE49-F238E27FC236}">
              <a16:creationId xmlns:a16="http://schemas.microsoft.com/office/drawing/2014/main" id="{CA3E8FB4-09A4-4AF5-81AB-C280CF814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083" name="Text Box 17">
          <a:extLst>
            <a:ext uri="{FF2B5EF4-FFF2-40B4-BE49-F238E27FC236}">
              <a16:creationId xmlns:a16="http://schemas.microsoft.com/office/drawing/2014/main" id="{D5CF7394-6B9D-4BF2-A9EE-371B5A076D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084" name="Text Box 18">
          <a:extLst>
            <a:ext uri="{FF2B5EF4-FFF2-40B4-BE49-F238E27FC236}">
              <a16:creationId xmlns:a16="http://schemas.microsoft.com/office/drawing/2014/main" id="{8E470420-F86C-41EC-8BFF-D4722E4D07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085" name="Text Box 16">
          <a:extLst>
            <a:ext uri="{FF2B5EF4-FFF2-40B4-BE49-F238E27FC236}">
              <a16:creationId xmlns:a16="http://schemas.microsoft.com/office/drawing/2014/main" id="{38D6734D-29B2-46C2-8A74-B348E3945FE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086" name="Text Box 17">
          <a:extLst>
            <a:ext uri="{FF2B5EF4-FFF2-40B4-BE49-F238E27FC236}">
              <a16:creationId xmlns:a16="http://schemas.microsoft.com/office/drawing/2014/main" id="{14292551-39C7-472B-808B-7FA518FDE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087" name="Text Box 18">
          <a:extLst>
            <a:ext uri="{FF2B5EF4-FFF2-40B4-BE49-F238E27FC236}">
              <a16:creationId xmlns:a16="http://schemas.microsoft.com/office/drawing/2014/main" id="{B44BA253-507F-450B-9D5F-51EA0ED26B9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088" name="Text Box 19">
          <a:extLst>
            <a:ext uri="{FF2B5EF4-FFF2-40B4-BE49-F238E27FC236}">
              <a16:creationId xmlns:a16="http://schemas.microsoft.com/office/drawing/2014/main" id="{A3B6E495-7893-4EA5-B527-677A0541F0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089" name="Text Box 16">
          <a:extLst>
            <a:ext uri="{FF2B5EF4-FFF2-40B4-BE49-F238E27FC236}">
              <a16:creationId xmlns:a16="http://schemas.microsoft.com/office/drawing/2014/main" id="{1603A4D3-34FB-401B-923D-83ABBCD90B0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090" name="Text Box 17">
          <a:extLst>
            <a:ext uri="{FF2B5EF4-FFF2-40B4-BE49-F238E27FC236}">
              <a16:creationId xmlns:a16="http://schemas.microsoft.com/office/drawing/2014/main" id="{CF887C0C-28AF-4191-B0E1-53F3766137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091" name="Text Box 18">
          <a:extLst>
            <a:ext uri="{FF2B5EF4-FFF2-40B4-BE49-F238E27FC236}">
              <a16:creationId xmlns:a16="http://schemas.microsoft.com/office/drawing/2014/main" id="{43F09544-B676-40F8-800E-47A13EA82C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092" name="Text Box 19">
          <a:extLst>
            <a:ext uri="{FF2B5EF4-FFF2-40B4-BE49-F238E27FC236}">
              <a16:creationId xmlns:a16="http://schemas.microsoft.com/office/drawing/2014/main" id="{B9A6AD02-1B6D-41B1-8690-6660525B0D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56743"/>
    <xdr:sp macro="" textlink="">
      <xdr:nvSpPr>
        <xdr:cNvPr id="3093" name="Text Box 15">
          <a:extLst>
            <a:ext uri="{FF2B5EF4-FFF2-40B4-BE49-F238E27FC236}">
              <a16:creationId xmlns:a16="http://schemas.microsoft.com/office/drawing/2014/main" id="{013D0619-9819-4445-B7F4-56FE4E721B39}"/>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3094" name="Text Box 15">
          <a:extLst>
            <a:ext uri="{FF2B5EF4-FFF2-40B4-BE49-F238E27FC236}">
              <a16:creationId xmlns:a16="http://schemas.microsoft.com/office/drawing/2014/main" id="{3C515715-177E-45F8-8F74-D7E7724336A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3095" name="Text Box 15">
          <a:extLst>
            <a:ext uri="{FF2B5EF4-FFF2-40B4-BE49-F238E27FC236}">
              <a16:creationId xmlns:a16="http://schemas.microsoft.com/office/drawing/2014/main" id="{D89AA4A8-23BE-4F20-9DFF-0CC3F11535D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3096" name="Text Box 15">
          <a:extLst>
            <a:ext uri="{FF2B5EF4-FFF2-40B4-BE49-F238E27FC236}">
              <a16:creationId xmlns:a16="http://schemas.microsoft.com/office/drawing/2014/main" id="{E6338DC0-679E-4243-8A07-ABF4E824641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3097" name="Text Box 15">
          <a:extLst>
            <a:ext uri="{FF2B5EF4-FFF2-40B4-BE49-F238E27FC236}">
              <a16:creationId xmlns:a16="http://schemas.microsoft.com/office/drawing/2014/main" id="{CFCE5663-770D-48A9-8973-0FE3BC2F55A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3098" name="Text Box 15">
          <a:extLst>
            <a:ext uri="{FF2B5EF4-FFF2-40B4-BE49-F238E27FC236}">
              <a16:creationId xmlns:a16="http://schemas.microsoft.com/office/drawing/2014/main" id="{B65C2D3F-00FF-4A7F-9156-28BD348971A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099" name="Text Box 16">
          <a:extLst>
            <a:ext uri="{FF2B5EF4-FFF2-40B4-BE49-F238E27FC236}">
              <a16:creationId xmlns:a16="http://schemas.microsoft.com/office/drawing/2014/main" id="{06A91FA8-3EC2-4CB8-B2B7-660BC17776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00" name="Text Box 17">
          <a:extLst>
            <a:ext uri="{FF2B5EF4-FFF2-40B4-BE49-F238E27FC236}">
              <a16:creationId xmlns:a16="http://schemas.microsoft.com/office/drawing/2014/main" id="{48E87E8F-7057-465B-885C-91A999491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01" name="Text Box 18">
          <a:extLst>
            <a:ext uri="{FF2B5EF4-FFF2-40B4-BE49-F238E27FC236}">
              <a16:creationId xmlns:a16="http://schemas.microsoft.com/office/drawing/2014/main" id="{BADAD68A-1CCC-4DC3-ADA7-15A8260226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02" name="Text Box 19">
          <a:extLst>
            <a:ext uri="{FF2B5EF4-FFF2-40B4-BE49-F238E27FC236}">
              <a16:creationId xmlns:a16="http://schemas.microsoft.com/office/drawing/2014/main" id="{809E0B50-9DFE-4747-A88A-115A6C4E70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103" name="Text Box 16">
          <a:extLst>
            <a:ext uri="{FF2B5EF4-FFF2-40B4-BE49-F238E27FC236}">
              <a16:creationId xmlns:a16="http://schemas.microsoft.com/office/drawing/2014/main" id="{A420A98A-6928-4A97-858A-52537183616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104" name="Text Box 17">
          <a:extLst>
            <a:ext uri="{FF2B5EF4-FFF2-40B4-BE49-F238E27FC236}">
              <a16:creationId xmlns:a16="http://schemas.microsoft.com/office/drawing/2014/main" id="{2FB3DA85-3DBD-4437-90E1-90143EE0EF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105" name="Text Box 18">
          <a:extLst>
            <a:ext uri="{FF2B5EF4-FFF2-40B4-BE49-F238E27FC236}">
              <a16:creationId xmlns:a16="http://schemas.microsoft.com/office/drawing/2014/main" id="{4F05676E-38BA-43EE-A7C8-1A2412D09FB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106" name="Text Box 19">
          <a:extLst>
            <a:ext uri="{FF2B5EF4-FFF2-40B4-BE49-F238E27FC236}">
              <a16:creationId xmlns:a16="http://schemas.microsoft.com/office/drawing/2014/main" id="{33704A77-C6AF-4AC3-BB93-AC95418A402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3107" name="Text Box 16">
          <a:extLst>
            <a:ext uri="{FF2B5EF4-FFF2-40B4-BE49-F238E27FC236}">
              <a16:creationId xmlns:a16="http://schemas.microsoft.com/office/drawing/2014/main" id="{4E82D7C1-E099-49A6-B240-0E37D235F99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3108" name="Text Box 17">
          <a:extLst>
            <a:ext uri="{FF2B5EF4-FFF2-40B4-BE49-F238E27FC236}">
              <a16:creationId xmlns:a16="http://schemas.microsoft.com/office/drawing/2014/main" id="{44F3C9BB-DC4A-4235-B9F3-D59F46CDC62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3109" name="Text Box 18">
          <a:extLst>
            <a:ext uri="{FF2B5EF4-FFF2-40B4-BE49-F238E27FC236}">
              <a16:creationId xmlns:a16="http://schemas.microsoft.com/office/drawing/2014/main" id="{DE39421B-DA52-47F8-8A5D-725EDC9639D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3110" name="Text Box 19">
          <a:extLst>
            <a:ext uri="{FF2B5EF4-FFF2-40B4-BE49-F238E27FC236}">
              <a16:creationId xmlns:a16="http://schemas.microsoft.com/office/drawing/2014/main" id="{4218FF8E-D826-4283-A722-EFE9AB0947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3111" name="Text Box 15">
          <a:extLst>
            <a:ext uri="{FF2B5EF4-FFF2-40B4-BE49-F238E27FC236}">
              <a16:creationId xmlns:a16="http://schemas.microsoft.com/office/drawing/2014/main" id="{438649A6-C534-4AC0-A99A-EAF5C320031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12" name="Text Box 16">
          <a:extLst>
            <a:ext uri="{FF2B5EF4-FFF2-40B4-BE49-F238E27FC236}">
              <a16:creationId xmlns:a16="http://schemas.microsoft.com/office/drawing/2014/main" id="{89D3E434-A6AF-4A3E-8D4A-60A4D1F04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13" name="Text Box 17">
          <a:extLst>
            <a:ext uri="{FF2B5EF4-FFF2-40B4-BE49-F238E27FC236}">
              <a16:creationId xmlns:a16="http://schemas.microsoft.com/office/drawing/2014/main" id="{F5B4B3CB-746A-453E-A923-8E7B4EE76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14" name="Text Box 18">
          <a:extLst>
            <a:ext uri="{FF2B5EF4-FFF2-40B4-BE49-F238E27FC236}">
              <a16:creationId xmlns:a16="http://schemas.microsoft.com/office/drawing/2014/main" id="{355CDED2-7CD2-4C3B-9802-4FD10A12BF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15" name="Text Box 19">
          <a:extLst>
            <a:ext uri="{FF2B5EF4-FFF2-40B4-BE49-F238E27FC236}">
              <a16:creationId xmlns:a16="http://schemas.microsoft.com/office/drawing/2014/main" id="{A8786F82-F7B7-4546-B2B7-D273A4FE8D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46</xdr:row>
      <xdr:rowOff>504825</xdr:rowOff>
    </xdr:from>
    <xdr:ext cx="95250" cy="442269"/>
    <xdr:sp macro="" textlink="">
      <xdr:nvSpPr>
        <xdr:cNvPr id="3116" name="Text Box 15">
          <a:extLst>
            <a:ext uri="{FF2B5EF4-FFF2-40B4-BE49-F238E27FC236}">
              <a16:creationId xmlns:a16="http://schemas.microsoft.com/office/drawing/2014/main" id="{593061A3-172E-4F22-8CE9-43878B00D61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117" name="Text Box 16">
          <a:extLst>
            <a:ext uri="{FF2B5EF4-FFF2-40B4-BE49-F238E27FC236}">
              <a16:creationId xmlns:a16="http://schemas.microsoft.com/office/drawing/2014/main" id="{57D123A4-49ED-470D-B467-B1F03E6FA0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118" name="Text Box 17">
          <a:extLst>
            <a:ext uri="{FF2B5EF4-FFF2-40B4-BE49-F238E27FC236}">
              <a16:creationId xmlns:a16="http://schemas.microsoft.com/office/drawing/2014/main" id="{5BF1E0EC-40E7-46EC-9E88-50944F179C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119" name="Text Box 18">
          <a:extLst>
            <a:ext uri="{FF2B5EF4-FFF2-40B4-BE49-F238E27FC236}">
              <a16:creationId xmlns:a16="http://schemas.microsoft.com/office/drawing/2014/main" id="{751AC10C-3BFF-4EC4-AE17-708DB7B7283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120" name="Text Box 16">
          <a:extLst>
            <a:ext uri="{FF2B5EF4-FFF2-40B4-BE49-F238E27FC236}">
              <a16:creationId xmlns:a16="http://schemas.microsoft.com/office/drawing/2014/main" id="{405E337E-7015-4D8A-ADD3-4AB32A0B72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121" name="Text Box 17">
          <a:extLst>
            <a:ext uri="{FF2B5EF4-FFF2-40B4-BE49-F238E27FC236}">
              <a16:creationId xmlns:a16="http://schemas.microsoft.com/office/drawing/2014/main" id="{C7548607-C1CA-46CC-ACBC-665DB4EDCD3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122" name="Text Box 18">
          <a:extLst>
            <a:ext uri="{FF2B5EF4-FFF2-40B4-BE49-F238E27FC236}">
              <a16:creationId xmlns:a16="http://schemas.microsoft.com/office/drawing/2014/main" id="{CCE11AB4-28F8-4BC0-B3F9-DBF77A284D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123" name="Text Box 19">
          <a:extLst>
            <a:ext uri="{FF2B5EF4-FFF2-40B4-BE49-F238E27FC236}">
              <a16:creationId xmlns:a16="http://schemas.microsoft.com/office/drawing/2014/main" id="{7D32E41E-AFD1-449E-B444-F8F640853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124" name="Text Box 16">
          <a:extLst>
            <a:ext uri="{FF2B5EF4-FFF2-40B4-BE49-F238E27FC236}">
              <a16:creationId xmlns:a16="http://schemas.microsoft.com/office/drawing/2014/main" id="{E90D0BE9-EA91-48AC-89BF-E33777CD46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125" name="Text Box 17">
          <a:extLst>
            <a:ext uri="{FF2B5EF4-FFF2-40B4-BE49-F238E27FC236}">
              <a16:creationId xmlns:a16="http://schemas.microsoft.com/office/drawing/2014/main" id="{FBCDC27E-BB65-48B4-B729-D5BF369C1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126" name="Text Box 18">
          <a:extLst>
            <a:ext uri="{FF2B5EF4-FFF2-40B4-BE49-F238E27FC236}">
              <a16:creationId xmlns:a16="http://schemas.microsoft.com/office/drawing/2014/main" id="{7B7615BB-C5B0-4407-A035-C2E162EA45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3127" name="Text Box 15">
          <a:extLst>
            <a:ext uri="{FF2B5EF4-FFF2-40B4-BE49-F238E27FC236}">
              <a16:creationId xmlns:a16="http://schemas.microsoft.com/office/drawing/2014/main" id="{556FE59C-16BC-4B47-ADEA-50173F2EC78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28" name="Text Box 16">
          <a:extLst>
            <a:ext uri="{FF2B5EF4-FFF2-40B4-BE49-F238E27FC236}">
              <a16:creationId xmlns:a16="http://schemas.microsoft.com/office/drawing/2014/main" id="{AB8DED25-5FA0-426F-84C1-9B4EA2E237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29" name="Text Box 17">
          <a:extLst>
            <a:ext uri="{FF2B5EF4-FFF2-40B4-BE49-F238E27FC236}">
              <a16:creationId xmlns:a16="http://schemas.microsoft.com/office/drawing/2014/main" id="{4C9AF8B9-0DA5-4C14-8612-070FA5797B5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30" name="Text Box 18">
          <a:extLst>
            <a:ext uri="{FF2B5EF4-FFF2-40B4-BE49-F238E27FC236}">
              <a16:creationId xmlns:a16="http://schemas.microsoft.com/office/drawing/2014/main" id="{E7B85EDF-37C5-41BE-BFBC-1AB7C96082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31" name="Text Box 19">
          <a:extLst>
            <a:ext uri="{FF2B5EF4-FFF2-40B4-BE49-F238E27FC236}">
              <a16:creationId xmlns:a16="http://schemas.microsoft.com/office/drawing/2014/main" id="{663EA74C-DA98-4578-BD26-27F09BF9FF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132" name="Text Box 16">
          <a:extLst>
            <a:ext uri="{FF2B5EF4-FFF2-40B4-BE49-F238E27FC236}">
              <a16:creationId xmlns:a16="http://schemas.microsoft.com/office/drawing/2014/main" id="{7D6031E7-7B69-4014-A8ED-9B04D752A8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133" name="Text Box 17">
          <a:extLst>
            <a:ext uri="{FF2B5EF4-FFF2-40B4-BE49-F238E27FC236}">
              <a16:creationId xmlns:a16="http://schemas.microsoft.com/office/drawing/2014/main" id="{B6266168-5028-4DF1-A544-92B5245312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134" name="Text Box 18">
          <a:extLst>
            <a:ext uri="{FF2B5EF4-FFF2-40B4-BE49-F238E27FC236}">
              <a16:creationId xmlns:a16="http://schemas.microsoft.com/office/drawing/2014/main" id="{5C1CF21A-2EDD-4AAA-B33B-486910884A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135" name="Text Box 19">
          <a:extLst>
            <a:ext uri="{FF2B5EF4-FFF2-40B4-BE49-F238E27FC236}">
              <a16:creationId xmlns:a16="http://schemas.microsoft.com/office/drawing/2014/main" id="{8C23201C-76EF-4D55-A6F3-7DB982B1CE4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3136" name="Text Box 16">
          <a:extLst>
            <a:ext uri="{FF2B5EF4-FFF2-40B4-BE49-F238E27FC236}">
              <a16:creationId xmlns:a16="http://schemas.microsoft.com/office/drawing/2014/main" id="{F77A9A4A-1B15-4EDF-A6A4-59650A515D4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3137" name="Text Box 17">
          <a:extLst>
            <a:ext uri="{FF2B5EF4-FFF2-40B4-BE49-F238E27FC236}">
              <a16:creationId xmlns:a16="http://schemas.microsoft.com/office/drawing/2014/main" id="{11A25950-036A-4974-AC46-E305403A34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3138" name="Text Box 18">
          <a:extLst>
            <a:ext uri="{FF2B5EF4-FFF2-40B4-BE49-F238E27FC236}">
              <a16:creationId xmlns:a16="http://schemas.microsoft.com/office/drawing/2014/main" id="{04FA9B5A-9B69-470B-8BA4-29279964E37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3139" name="Text Box 19">
          <a:extLst>
            <a:ext uri="{FF2B5EF4-FFF2-40B4-BE49-F238E27FC236}">
              <a16:creationId xmlns:a16="http://schemas.microsoft.com/office/drawing/2014/main" id="{525A6FD1-67D9-4F9A-8629-1E4A10123E8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3140" name="Text Box 15">
          <a:extLst>
            <a:ext uri="{FF2B5EF4-FFF2-40B4-BE49-F238E27FC236}">
              <a16:creationId xmlns:a16="http://schemas.microsoft.com/office/drawing/2014/main" id="{F605C4F2-6B27-42B9-9FCC-19F7461692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41" name="Text Box 16">
          <a:extLst>
            <a:ext uri="{FF2B5EF4-FFF2-40B4-BE49-F238E27FC236}">
              <a16:creationId xmlns:a16="http://schemas.microsoft.com/office/drawing/2014/main" id="{E542DCA6-5DD1-4C24-9C47-83D2271A5D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42" name="Text Box 17">
          <a:extLst>
            <a:ext uri="{FF2B5EF4-FFF2-40B4-BE49-F238E27FC236}">
              <a16:creationId xmlns:a16="http://schemas.microsoft.com/office/drawing/2014/main" id="{D9CB405E-04AB-47CD-AB05-6262C41AE6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43" name="Text Box 18">
          <a:extLst>
            <a:ext uri="{FF2B5EF4-FFF2-40B4-BE49-F238E27FC236}">
              <a16:creationId xmlns:a16="http://schemas.microsoft.com/office/drawing/2014/main" id="{7D0815E7-9E47-4908-B6EF-9DC3A3E5B00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3144" name="Text Box 19">
          <a:extLst>
            <a:ext uri="{FF2B5EF4-FFF2-40B4-BE49-F238E27FC236}">
              <a16:creationId xmlns:a16="http://schemas.microsoft.com/office/drawing/2014/main" id="{F119473A-39E8-416D-A0A0-5315ACC547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145" name="Text Box 16">
          <a:extLst>
            <a:ext uri="{FF2B5EF4-FFF2-40B4-BE49-F238E27FC236}">
              <a16:creationId xmlns:a16="http://schemas.microsoft.com/office/drawing/2014/main" id="{BB812462-3945-4FC5-9BA0-20F7D86456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3146" name="Text Box 17">
          <a:extLst>
            <a:ext uri="{FF2B5EF4-FFF2-40B4-BE49-F238E27FC236}">
              <a16:creationId xmlns:a16="http://schemas.microsoft.com/office/drawing/2014/main" id="{AF429E75-44E9-4042-BEC5-F45C009CC4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48</xdr:row>
      <xdr:rowOff>15875</xdr:rowOff>
    </xdr:from>
    <xdr:ext cx="95250" cy="171450"/>
    <xdr:sp macro="" textlink="">
      <xdr:nvSpPr>
        <xdr:cNvPr id="3147" name="Text Box 18">
          <a:extLst>
            <a:ext uri="{FF2B5EF4-FFF2-40B4-BE49-F238E27FC236}">
              <a16:creationId xmlns:a16="http://schemas.microsoft.com/office/drawing/2014/main" id="{8F9C1CCB-6A1C-4F0A-B694-7D2CAB21914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148" name="Text Box 16">
          <a:extLst>
            <a:ext uri="{FF2B5EF4-FFF2-40B4-BE49-F238E27FC236}">
              <a16:creationId xmlns:a16="http://schemas.microsoft.com/office/drawing/2014/main" id="{BCF617F5-D3D4-4F5C-8C9E-3F2AB224D3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149" name="Text Box 17">
          <a:extLst>
            <a:ext uri="{FF2B5EF4-FFF2-40B4-BE49-F238E27FC236}">
              <a16:creationId xmlns:a16="http://schemas.microsoft.com/office/drawing/2014/main" id="{C53769B0-A9CA-4C89-892E-1A8397B4F0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150" name="Text Box 18">
          <a:extLst>
            <a:ext uri="{FF2B5EF4-FFF2-40B4-BE49-F238E27FC236}">
              <a16:creationId xmlns:a16="http://schemas.microsoft.com/office/drawing/2014/main" id="{F7E49387-12F8-40EF-B7FC-261C8E6F3F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151" name="Text Box 19">
          <a:extLst>
            <a:ext uri="{FF2B5EF4-FFF2-40B4-BE49-F238E27FC236}">
              <a16:creationId xmlns:a16="http://schemas.microsoft.com/office/drawing/2014/main" id="{5269FA40-E4BB-40B3-AA83-01A46D87EC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3152" name="Text Box 16">
          <a:extLst>
            <a:ext uri="{FF2B5EF4-FFF2-40B4-BE49-F238E27FC236}">
              <a16:creationId xmlns:a16="http://schemas.microsoft.com/office/drawing/2014/main" id="{9F20C7E8-166F-4DCE-8EE2-3DA98510A2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3153" name="Text Box 15">
          <a:extLst>
            <a:ext uri="{FF2B5EF4-FFF2-40B4-BE49-F238E27FC236}">
              <a16:creationId xmlns:a16="http://schemas.microsoft.com/office/drawing/2014/main" id="{57763767-4DC1-4A1D-812F-DB7C85FE9890}"/>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3154" name="Text Box 15">
          <a:extLst>
            <a:ext uri="{FF2B5EF4-FFF2-40B4-BE49-F238E27FC236}">
              <a16:creationId xmlns:a16="http://schemas.microsoft.com/office/drawing/2014/main" id="{99BE2A26-E9C7-4D9D-BD36-0FC6B2E2F48D}"/>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3155" name="Text Box 15">
          <a:extLst>
            <a:ext uri="{FF2B5EF4-FFF2-40B4-BE49-F238E27FC236}">
              <a16:creationId xmlns:a16="http://schemas.microsoft.com/office/drawing/2014/main" id="{600920C8-61C0-4BC9-80E3-2A8E0379203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3156" name="Text Box 15">
          <a:extLst>
            <a:ext uri="{FF2B5EF4-FFF2-40B4-BE49-F238E27FC236}">
              <a16:creationId xmlns:a16="http://schemas.microsoft.com/office/drawing/2014/main" id="{7492102E-D81C-42E1-BF78-8A3EEA07A9C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3157" name="Text Box 15">
          <a:extLst>
            <a:ext uri="{FF2B5EF4-FFF2-40B4-BE49-F238E27FC236}">
              <a16:creationId xmlns:a16="http://schemas.microsoft.com/office/drawing/2014/main" id="{29EB9339-2983-42E7-BEB5-6F75A00AA4B6}"/>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3158" name="Text Box 15">
          <a:extLst>
            <a:ext uri="{FF2B5EF4-FFF2-40B4-BE49-F238E27FC236}">
              <a16:creationId xmlns:a16="http://schemas.microsoft.com/office/drawing/2014/main" id="{0D187FB4-75D1-490F-8D84-B6D6BA2077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3159" name="Text Box 15">
          <a:extLst>
            <a:ext uri="{FF2B5EF4-FFF2-40B4-BE49-F238E27FC236}">
              <a16:creationId xmlns:a16="http://schemas.microsoft.com/office/drawing/2014/main" id="{6178A78C-E550-468C-906C-A9BB221DBB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160" name="Text Box 16">
          <a:extLst>
            <a:ext uri="{FF2B5EF4-FFF2-40B4-BE49-F238E27FC236}">
              <a16:creationId xmlns:a16="http://schemas.microsoft.com/office/drawing/2014/main" id="{A36E1086-54CC-4DF3-82E2-798DDAD5C2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161" name="Text Box 17">
          <a:extLst>
            <a:ext uri="{FF2B5EF4-FFF2-40B4-BE49-F238E27FC236}">
              <a16:creationId xmlns:a16="http://schemas.microsoft.com/office/drawing/2014/main" id="{C833F6CD-A8C9-4594-998E-118ED92105F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162" name="Text Box 18">
          <a:extLst>
            <a:ext uri="{FF2B5EF4-FFF2-40B4-BE49-F238E27FC236}">
              <a16:creationId xmlns:a16="http://schemas.microsoft.com/office/drawing/2014/main" id="{277AD47D-1AB2-4A7A-956E-A23899E26E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163" name="Text Box 19">
          <a:extLst>
            <a:ext uri="{FF2B5EF4-FFF2-40B4-BE49-F238E27FC236}">
              <a16:creationId xmlns:a16="http://schemas.microsoft.com/office/drawing/2014/main" id="{0AEFC438-0243-4142-8E41-8478C66E78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164" name="Text Box 16">
          <a:extLst>
            <a:ext uri="{FF2B5EF4-FFF2-40B4-BE49-F238E27FC236}">
              <a16:creationId xmlns:a16="http://schemas.microsoft.com/office/drawing/2014/main" id="{C9F82DD5-FE91-4048-9409-DE53155ACE9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165" name="Text Box 17">
          <a:extLst>
            <a:ext uri="{FF2B5EF4-FFF2-40B4-BE49-F238E27FC236}">
              <a16:creationId xmlns:a16="http://schemas.microsoft.com/office/drawing/2014/main" id="{DB1FEDA9-6DC9-42F7-91A6-C3993C878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166" name="Text Box 18">
          <a:extLst>
            <a:ext uri="{FF2B5EF4-FFF2-40B4-BE49-F238E27FC236}">
              <a16:creationId xmlns:a16="http://schemas.microsoft.com/office/drawing/2014/main" id="{1B7C59BD-62B2-431E-A364-493CF03A2B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167" name="Text Box 19">
          <a:extLst>
            <a:ext uri="{FF2B5EF4-FFF2-40B4-BE49-F238E27FC236}">
              <a16:creationId xmlns:a16="http://schemas.microsoft.com/office/drawing/2014/main" id="{E113E17D-84F3-413D-B1D4-E2752CD73C5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168" name="Text Box 16">
          <a:extLst>
            <a:ext uri="{FF2B5EF4-FFF2-40B4-BE49-F238E27FC236}">
              <a16:creationId xmlns:a16="http://schemas.microsoft.com/office/drawing/2014/main" id="{BEC36493-1B33-456A-B80B-D5556EE59E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169" name="Text Box 17">
          <a:extLst>
            <a:ext uri="{FF2B5EF4-FFF2-40B4-BE49-F238E27FC236}">
              <a16:creationId xmlns:a16="http://schemas.microsoft.com/office/drawing/2014/main" id="{047B62DC-0CA0-4749-9891-0167C887B26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170" name="Text Box 18">
          <a:extLst>
            <a:ext uri="{FF2B5EF4-FFF2-40B4-BE49-F238E27FC236}">
              <a16:creationId xmlns:a16="http://schemas.microsoft.com/office/drawing/2014/main" id="{59C8796C-8960-4BF1-8999-172D8D22AC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171" name="Text Box 19">
          <a:extLst>
            <a:ext uri="{FF2B5EF4-FFF2-40B4-BE49-F238E27FC236}">
              <a16:creationId xmlns:a16="http://schemas.microsoft.com/office/drawing/2014/main" id="{F0303113-9789-4F7B-B3F7-DA22C04254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172" name="Text Box 15">
          <a:extLst>
            <a:ext uri="{FF2B5EF4-FFF2-40B4-BE49-F238E27FC236}">
              <a16:creationId xmlns:a16="http://schemas.microsoft.com/office/drawing/2014/main" id="{BBC346DF-E79A-415B-8CF7-D3AFDE47C5B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173" name="Text Box 16">
          <a:extLst>
            <a:ext uri="{FF2B5EF4-FFF2-40B4-BE49-F238E27FC236}">
              <a16:creationId xmlns:a16="http://schemas.microsoft.com/office/drawing/2014/main" id="{A3F081A1-1190-4B89-ABC1-386A1DFB2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174" name="Text Box 17">
          <a:extLst>
            <a:ext uri="{FF2B5EF4-FFF2-40B4-BE49-F238E27FC236}">
              <a16:creationId xmlns:a16="http://schemas.microsoft.com/office/drawing/2014/main" id="{914153F1-0193-4B88-913B-CBE7CE8357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175" name="Text Box 18">
          <a:extLst>
            <a:ext uri="{FF2B5EF4-FFF2-40B4-BE49-F238E27FC236}">
              <a16:creationId xmlns:a16="http://schemas.microsoft.com/office/drawing/2014/main" id="{4A5EF2DC-2017-42CF-955E-2DE06DAEF04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176" name="Text Box 19">
          <a:extLst>
            <a:ext uri="{FF2B5EF4-FFF2-40B4-BE49-F238E27FC236}">
              <a16:creationId xmlns:a16="http://schemas.microsoft.com/office/drawing/2014/main" id="{71A320D4-679A-40FF-8874-FABF286990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177" name="Text Box 16">
          <a:extLst>
            <a:ext uri="{FF2B5EF4-FFF2-40B4-BE49-F238E27FC236}">
              <a16:creationId xmlns:a16="http://schemas.microsoft.com/office/drawing/2014/main" id="{B1E2AFF2-67F1-46FD-B200-7867E511118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178" name="Text Box 17">
          <a:extLst>
            <a:ext uri="{FF2B5EF4-FFF2-40B4-BE49-F238E27FC236}">
              <a16:creationId xmlns:a16="http://schemas.microsoft.com/office/drawing/2014/main" id="{FE0E69D8-FDEE-41FA-9FCC-10F234173E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179" name="Text Box 18">
          <a:extLst>
            <a:ext uri="{FF2B5EF4-FFF2-40B4-BE49-F238E27FC236}">
              <a16:creationId xmlns:a16="http://schemas.microsoft.com/office/drawing/2014/main" id="{FCE72972-C62D-4467-BC9D-06CC4D4BC3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180" name="Text Box 16">
          <a:extLst>
            <a:ext uri="{FF2B5EF4-FFF2-40B4-BE49-F238E27FC236}">
              <a16:creationId xmlns:a16="http://schemas.microsoft.com/office/drawing/2014/main" id="{C0E501CC-51CD-4B7A-9B70-4B7D4B0F1E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181" name="Text Box 17">
          <a:extLst>
            <a:ext uri="{FF2B5EF4-FFF2-40B4-BE49-F238E27FC236}">
              <a16:creationId xmlns:a16="http://schemas.microsoft.com/office/drawing/2014/main" id="{8AA255C0-19FE-44C6-AFDC-974B4714CDD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182" name="Text Box 18">
          <a:extLst>
            <a:ext uri="{FF2B5EF4-FFF2-40B4-BE49-F238E27FC236}">
              <a16:creationId xmlns:a16="http://schemas.microsoft.com/office/drawing/2014/main" id="{31A6EF74-6C1D-4C66-9352-8FABC2E3EC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183" name="Text Box 19">
          <a:extLst>
            <a:ext uri="{FF2B5EF4-FFF2-40B4-BE49-F238E27FC236}">
              <a16:creationId xmlns:a16="http://schemas.microsoft.com/office/drawing/2014/main" id="{8A4CA450-7A20-4969-B0AB-71367236325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184" name="Text Box 16">
          <a:extLst>
            <a:ext uri="{FF2B5EF4-FFF2-40B4-BE49-F238E27FC236}">
              <a16:creationId xmlns:a16="http://schemas.microsoft.com/office/drawing/2014/main" id="{C86BD3EC-E895-4289-AF7A-31880C39F82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185" name="Text Box 17">
          <a:extLst>
            <a:ext uri="{FF2B5EF4-FFF2-40B4-BE49-F238E27FC236}">
              <a16:creationId xmlns:a16="http://schemas.microsoft.com/office/drawing/2014/main" id="{EB5481EE-CE44-4FD0-AC54-CE3F69DC47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186" name="Text Box 18">
          <a:extLst>
            <a:ext uri="{FF2B5EF4-FFF2-40B4-BE49-F238E27FC236}">
              <a16:creationId xmlns:a16="http://schemas.microsoft.com/office/drawing/2014/main" id="{41995593-13D7-4BE5-A210-3CFC40A9D4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187" name="Text Box 19">
          <a:extLst>
            <a:ext uri="{FF2B5EF4-FFF2-40B4-BE49-F238E27FC236}">
              <a16:creationId xmlns:a16="http://schemas.microsoft.com/office/drawing/2014/main" id="{1D95593F-395C-4514-AB7E-4538F51707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56743"/>
    <xdr:sp macro="" textlink="">
      <xdr:nvSpPr>
        <xdr:cNvPr id="3188" name="Text Box 15">
          <a:extLst>
            <a:ext uri="{FF2B5EF4-FFF2-40B4-BE49-F238E27FC236}">
              <a16:creationId xmlns:a16="http://schemas.microsoft.com/office/drawing/2014/main" id="{176FD156-08C3-406E-BE99-20EE5A992A9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3189" name="Text Box 15">
          <a:extLst>
            <a:ext uri="{FF2B5EF4-FFF2-40B4-BE49-F238E27FC236}">
              <a16:creationId xmlns:a16="http://schemas.microsoft.com/office/drawing/2014/main" id="{D80F3B2F-64BC-4005-A654-2E25F544CA8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3190" name="Text Box 15">
          <a:extLst>
            <a:ext uri="{FF2B5EF4-FFF2-40B4-BE49-F238E27FC236}">
              <a16:creationId xmlns:a16="http://schemas.microsoft.com/office/drawing/2014/main" id="{E87B0CF7-3C75-468A-92A6-836305FDE95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3191" name="Text Box 15">
          <a:extLst>
            <a:ext uri="{FF2B5EF4-FFF2-40B4-BE49-F238E27FC236}">
              <a16:creationId xmlns:a16="http://schemas.microsoft.com/office/drawing/2014/main" id="{0BEACEA4-D13B-4409-A8C4-09EF593D17E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3192" name="Text Box 15">
          <a:extLst>
            <a:ext uri="{FF2B5EF4-FFF2-40B4-BE49-F238E27FC236}">
              <a16:creationId xmlns:a16="http://schemas.microsoft.com/office/drawing/2014/main" id="{24317B00-2679-4976-986E-981138B4C020}"/>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3193" name="Text Box 15">
          <a:extLst>
            <a:ext uri="{FF2B5EF4-FFF2-40B4-BE49-F238E27FC236}">
              <a16:creationId xmlns:a16="http://schemas.microsoft.com/office/drawing/2014/main" id="{5D88D6B4-2E51-4FE8-86D3-2C6F4D083E4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194" name="Text Box 16">
          <a:extLst>
            <a:ext uri="{FF2B5EF4-FFF2-40B4-BE49-F238E27FC236}">
              <a16:creationId xmlns:a16="http://schemas.microsoft.com/office/drawing/2014/main" id="{48FA49A2-F466-4A49-80D0-8C3C4EDE2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195" name="Text Box 17">
          <a:extLst>
            <a:ext uri="{FF2B5EF4-FFF2-40B4-BE49-F238E27FC236}">
              <a16:creationId xmlns:a16="http://schemas.microsoft.com/office/drawing/2014/main" id="{64EA1AEF-5ADE-41D2-8A1C-66DC6AFE07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196" name="Text Box 18">
          <a:extLst>
            <a:ext uri="{FF2B5EF4-FFF2-40B4-BE49-F238E27FC236}">
              <a16:creationId xmlns:a16="http://schemas.microsoft.com/office/drawing/2014/main" id="{0824B178-0CC4-4E81-BF81-96BDCAC6CB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197" name="Text Box 19">
          <a:extLst>
            <a:ext uri="{FF2B5EF4-FFF2-40B4-BE49-F238E27FC236}">
              <a16:creationId xmlns:a16="http://schemas.microsoft.com/office/drawing/2014/main" id="{ED5C19C9-5A1C-4F65-A354-8B0D92E88B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198" name="Text Box 16">
          <a:extLst>
            <a:ext uri="{FF2B5EF4-FFF2-40B4-BE49-F238E27FC236}">
              <a16:creationId xmlns:a16="http://schemas.microsoft.com/office/drawing/2014/main" id="{2A480010-3EA2-442B-8D39-EC5636395B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199" name="Text Box 17">
          <a:extLst>
            <a:ext uri="{FF2B5EF4-FFF2-40B4-BE49-F238E27FC236}">
              <a16:creationId xmlns:a16="http://schemas.microsoft.com/office/drawing/2014/main" id="{A12C313B-BD5E-49F3-AFA6-0F2B8A643E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200" name="Text Box 18">
          <a:extLst>
            <a:ext uri="{FF2B5EF4-FFF2-40B4-BE49-F238E27FC236}">
              <a16:creationId xmlns:a16="http://schemas.microsoft.com/office/drawing/2014/main" id="{0E2556C2-CB7D-4418-B55C-F5D248D969E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201" name="Text Box 19">
          <a:extLst>
            <a:ext uri="{FF2B5EF4-FFF2-40B4-BE49-F238E27FC236}">
              <a16:creationId xmlns:a16="http://schemas.microsoft.com/office/drawing/2014/main" id="{14B6F7A6-D0FF-46AA-BE14-EFEE55C8C8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202" name="Text Box 16">
          <a:extLst>
            <a:ext uri="{FF2B5EF4-FFF2-40B4-BE49-F238E27FC236}">
              <a16:creationId xmlns:a16="http://schemas.microsoft.com/office/drawing/2014/main" id="{2766166A-A4E6-44B1-94A5-915B41E954A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203" name="Text Box 17">
          <a:extLst>
            <a:ext uri="{FF2B5EF4-FFF2-40B4-BE49-F238E27FC236}">
              <a16:creationId xmlns:a16="http://schemas.microsoft.com/office/drawing/2014/main" id="{55FE31C1-F020-4961-A96C-2E4C919B9A6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204" name="Text Box 18">
          <a:extLst>
            <a:ext uri="{FF2B5EF4-FFF2-40B4-BE49-F238E27FC236}">
              <a16:creationId xmlns:a16="http://schemas.microsoft.com/office/drawing/2014/main" id="{797D9009-827A-413D-A373-2626FF59F0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205" name="Text Box 19">
          <a:extLst>
            <a:ext uri="{FF2B5EF4-FFF2-40B4-BE49-F238E27FC236}">
              <a16:creationId xmlns:a16="http://schemas.microsoft.com/office/drawing/2014/main" id="{C9AA8CFC-70C9-46C1-B937-4B8C79EE43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206" name="Text Box 15">
          <a:extLst>
            <a:ext uri="{FF2B5EF4-FFF2-40B4-BE49-F238E27FC236}">
              <a16:creationId xmlns:a16="http://schemas.microsoft.com/office/drawing/2014/main" id="{895D1F88-5944-47AB-9252-F8CE03C08B2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207" name="Text Box 16">
          <a:extLst>
            <a:ext uri="{FF2B5EF4-FFF2-40B4-BE49-F238E27FC236}">
              <a16:creationId xmlns:a16="http://schemas.microsoft.com/office/drawing/2014/main" id="{F0E21624-94C2-49F1-BB98-792AAC3A89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208" name="Text Box 17">
          <a:extLst>
            <a:ext uri="{FF2B5EF4-FFF2-40B4-BE49-F238E27FC236}">
              <a16:creationId xmlns:a16="http://schemas.microsoft.com/office/drawing/2014/main" id="{EC720587-9D1B-4D0A-8DF7-40A0288976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209" name="Text Box 18">
          <a:extLst>
            <a:ext uri="{FF2B5EF4-FFF2-40B4-BE49-F238E27FC236}">
              <a16:creationId xmlns:a16="http://schemas.microsoft.com/office/drawing/2014/main" id="{C7797891-19CE-400B-99A4-3A81C11B80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210" name="Text Box 19">
          <a:extLst>
            <a:ext uri="{FF2B5EF4-FFF2-40B4-BE49-F238E27FC236}">
              <a16:creationId xmlns:a16="http://schemas.microsoft.com/office/drawing/2014/main" id="{29648BC6-E86D-4A2E-8E74-15C5AE730C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50</xdr:row>
      <xdr:rowOff>504825</xdr:rowOff>
    </xdr:from>
    <xdr:ext cx="95250" cy="442269"/>
    <xdr:sp macro="" textlink="">
      <xdr:nvSpPr>
        <xdr:cNvPr id="3211" name="Text Box 15">
          <a:extLst>
            <a:ext uri="{FF2B5EF4-FFF2-40B4-BE49-F238E27FC236}">
              <a16:creationId xmlns:a16="http://schemas.microsoft.com/office/drawing/2014/main" id="{E3A1B8C5-5A7F-4AF6-905A-EDF6CD9DA14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212" name="Text Box 16">
          <a:extLst>
            <a:ext uri="{FF2B5EF4-FFF2-40B4-BE49-F238E27FC236}">
              <a16:creationId xmlns:a16="http://schemas.microsoft.com/office/drawing/2014/main" id="{9624B563-3549-4244-8A97-97C400D2AEF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213" name="Text Box 17">
          <a:extLst>
            <a:ext uri="{FF2B5EF4-FFF2-40B4-BE49-F238E27FC236}">
              <a16:creationId xmlns:a16="http://schemas.microsoft.com/office/drawing/2014/main" id="{B0A5213A-7CAC-418A-9E1F-0B7B849469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214" name="Text Box 18">
          <a:extLst>
            <a:ext uri="{FF2B5EF4-FFF2-40B4-BE49-F238E27FC236}">
              <a16:creationId xmlns:a16="http://schemas.microsoft.com/office/drawing/2014/main" id="{906D6A39-C83F-42C1-B799-E09F58E62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215" name="Text Box 16">
          <a:extLst>
            <a:ext uri="{FF2B5EF4-FFF2-40B4-BE49-F238E27FC236}">
              <a16:creationId xmlns:a16="http://schemas.microsoft.com/office/drawing/2014/main" id="{0CB69048-D6CE-48F8-A49E-F7BD273D54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216" name="Text Box 17">
          <a:extLst>
            <a:ext uri="{FF2B5EF4-FFF2-40B4-BE49-F238E27FC236}">
              <a16:creationId xmlns:a16="http://schemas.microsoft.com/office/drawing/2014/main" id="{70C9AFB4-9E2E-44B1-B630-CDCDA9375CB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217" name="Text Box 18">
          <a:extLst>
            <a:ext uri="{FF2B5EF4-FFF2-40B4-BE49-F238E27FC236}">
              <a16:creationId xmlns:a16="http://schemas.microsoft.com/office/drawing/2014/main" id="{3386132B-399A-4273-B5BB-EEFE65DF35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218" name="Text Box 19">
          <a:extLst>
            <a:ext uri="{FF2B5EF4-FFF2-40B4-BE49-F238E27FC236}">
              <a16:creationId xmlns:a16="http://schemas.microsoft.com/office/drawing/2014/main" id="{E06A6D7B-A739-40BB-AED3-291AF604DA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219" name="Text Box 16">
          <a:extLst>
            <a:ext uri="{FF2B5EF4-FFF2-40B4-BE49-F238E27FC236}">
              <a16:creationId xmlns:a16="http://schemas.microsoft.com/office/drawing/2014/main" id="{17AA726A-8512-41DB-956F-CF36DFC0B4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220" name="Text Box 17">
          <a:extLst>
            <a:ext uri="{FF2B5EF4-FFF2-40B4-BE49-F238E27FC236}">
              <a16:creationId xmlns:a16="http://schemas.microsoft.com/office/drawing/2014/main" id="{9C248F01-E81A-4878-8583-8EAA675BD0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221" name="Text Box 18">
          <a:extLst>
            <a:ext uri="{FF2B5EF4-FFF2-40B4-BE49-F238E27FC236}">
              <a16:creationId xmlns:a16="http://schemas.microsoft.com/office/drawing/2014/main" id="{9F478364-5C12-4CFA-A6DF-64472507DE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222" name="Text Box 15">
          <a:extLst>
            <a:ext uri="{FF2B5EF4-FFF2-40B4-BE49-F238E27FC236}">
              <a16:creationId xmlns:a16="http://schemas.microsoft.com/office/drawing/2014/main" id="{A976A548-D8EF-4A3F-8EAA-65700CC27FD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223" name="Text Box 16">
          <a:extLst>
            <a:ext uri="{FF2B5EF4-FFF2-40B4-BE49-F238E27FC236}">
              <a16:creationId xmlns:a16="http://schemas.microsoft.com/office/drawing/2014/main" id="{C1045E71-9D89-4F04-AF95-E53E9E2987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224" name="Text Box 17">
          <a:extLst>
            <a:ext uri="{FF2B5EF4-FFF2-40B4-BE49-F238E27FC236}">
              <a16:creationId xmlns:a16="http://schemas.microsoft.com/office/drawing/2014/main" id="{B5E53BFE-31CB-4FFA-8559-720CD4E2D1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225" name="Text Box 18">
          <a:extLst>
            <a:ext uri="{FF2B5EF4-FFF2-40B4-BE49-F238E27FC236}">
              <a16:creationId xmlns:a16="http://schemas.microsoft.com/office/drawing/2014/main" id="{E4B54E8A-F57A-43AC-851D-95A253E4F8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226" name="Text Box 19">
          <a:extLst>
            <a:ext uri="{FF2B5EF4-FFF2-40B4-BE49-F238E27FC236}">
              <a16:creationId xmlns:a16="http://schemas.microsoft.com/office/drawing/2014/main" id="{7775322A-A66B-4F40-9466-761B61C259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227" name="Text Box 16">
          <a:extLst>
            <a:ext uri="{FF2B5EF4-FFF2-40B4-BE49-F238E27FC236}">
              <a16:creationId xmlns:a16="http://schemas.microsoft.com/office/drawing/2014/main" id="{FE810FFE-B5DC-4D2E-B295-B63633E72D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228" name="Text Box 17">
          <a:extLst>
            <a:ext uri="{FF2B5EF4-FFF2-40B4-BE49-F238E27FC236}">
              <a16:creationId xmlns:a16="http://schemas.microsoft.com/office/drawing/2014/main" id="{8E59B971-A64E-485E-B6DF-B63690E0F1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229" name="Text Box 18">
          <a:extLst>
            <a:ext uri="{FF2B5EF4-FFF2-40B4-BE49-F238E27FC236}">
              <a16:creationId xmlns:a16="http://schemas.microsoft.com/office/drawing/2014/main" id="{9C778F2B-B0C2-433C-8F67-8566CFE050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230" name="Text Box 19">
          <a:extLst>
            <a:ext uri="{FF2B5EF4-FFF2-40B4-BE49-F238E27FC236}">
              <a16:creationId xmlns:a16="http://schemas.microsoft.com/office/drawing/2014/main" id="{04511A08-65B6-4FB1-A0F9-3048D525A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231" name="Text Box 16">
          <a:extLst>
            <a:ext uri="{FF2B5EF4-FFF2-40B4-BE49-F238E27FC236}">
              <a16:creationId xmlns:a16="http://schemas.microsoft.com/office/drawing/2014/main" id="{604BABFF-B73E-4F61-B6C2-CDEA7D4CF8D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232" name="Text Box 17">
          <a:extLst>
            <a:ext uri="{FF2B5EF4-FFF2-40B4-BE49-F238E27FC236}">
              <a16:creationId xmlns:a16="http://schemas.microsoft.com/office/drawing/2014/main" id="{51757120-127F-49FE-8C38-59075E07A3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233" name="Text Box 18">
          <a:extLst>
            <a:ext uri="{FF2B5EF4-FFF2-40B4-BE49-F238E27FC236}">
              <a16:creationId xmlns:a16="http://schemas.microsoft.com/office/drawing/2014/main" id="{EA28E6A7-24C5-4B0D-A24F-5CB9BDF86DB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234" name="Text Box 19">
          <a:extLst>
            <a:ext uri="{FF2B5EF4-FFF2-40B4-BE49-F238E27FC236}">
              <a16:creationId xmlns:a16="http://schemas.microsoft.com/office/drawing/2014/main" id="{F2C08DF2-E823-46C0-8384-5F032530BC4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235" name="Text Box 15">
          <a:extLst>
            <a:ext uri="{FF2B5EF4-FFF2-40B4-BE49-F238E27FC236}">
              <a16:creationId xmlns:a16="http://schemas.microsoft.com/office/drawing/2014/main" id="{FFD163E9-33BB-4A16-85EB-978056D7582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236" name="Text Box 16">
          <a:extLst>
            <a:ext uri="{FF2B5EF4-FFF2-40B4-BE49-F238E27FC236}">
              <a16:creationId xmlns:a16="http://schemas.microsoft.com/office/drawing/2014/main" id="{C35810F2-B310-40D8-A43A-A16511B636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237" name="Text Box 17">
          <a:extLst>
            <a:ext uri="{FF2B5EF4-FFF2-40B4-BE49-F238E27FC236}">
              <a16:creationId xmlns:a16="http://schemas.microsoft.com/office/drawing/2014/main" id="{7383665F-EB44-4D1C-9C24-BBAEAA23C8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238" name="Text Box 18">
          <a:extLst>
            <a:ext uri="{FF2B5EF4-FFF2-40B4-BE49-F238E27FC236}">
              <a16:creationId xmlns:a16="http://schemas.microsoft.com/office/drawing/2014/main" id="{5851AC19-34A9-467C-9C5A-AE2959775E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239" name="Text Box 19">
          <a:extLst>
            <a:ext uri="{FF2B5EF4-FFF2-40B4-BE49-F238E27FC236}">
              <a16:creationId xmlns:a16="http://schemas.microsoft.com/office/drawing/2014/main" id="{A0502C18-A9F7-4265-86B2-70D7FE52AC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240" name="Text Box 16">
          <a:extLst>
            <a:ext uri="{FF2B5EF4-FFF2-40B4-BE49-F238E27FC236}">
              <a16:creationId xmlns:a16="http://schemas.microsoft.com/office/drawing/2014/main" id="{87283F89-77E4-464C-969B-EC593F755C1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241" name="Text Box 17">
          <a:extLst>
            <a:ext uri="{FF2B5EF4-FFF2-40B4-BE49-F238E27FC236}">
              <a16:creationId xmlns:a16="http://schemas.microsoft.com/office/drawing/2014/main" id="{707A0054-8902-4763-8333-EBF5DDDA6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52</xdr:row>
      <xdr:rowOff>15875</xdr:rowOff>
    </xdr:from>
    <xdr:ext cx="95250" cy="171450"/>
    <xdr:sp macro="" textlink="">
      <xdr:nvSpPr>
        <xdr:cNvPr id="3242" name="Text Box 18">
          <a:extLst>
            <a:ext uri="{FF2B5EF4-FFF2-40B4-BE49-F238E27FC236}">
              <a16:creationId xmlns:a16="http://schemas.microsoft.com/office/drawing/2014/main" id="{81780884-16E0-4139-9D45-A8F6EF8FB04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243" name="Text Box 16">
          <a:extLst>
            <a:ext uri="{FF2B5EF4-FFF2-40B4-BE49-F238E27FC236}">
              <a16:creationId xmlns:a16="http://schemas.microsoft.com/office/drawing/2014/main" id="{8CB3BB67-1179-4AF3-84DC-8C69C9D335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244" name="Text Box 17">
          <a:extLst>
            <a:ext uri="{FF2B5EF4-FFF2-40B4-BE49-F238E27FC236}">
              <a16:creationId xmlns:a16="http://schemas.microsoft.com/office/drawing/2014/main" id="{69D345C6-27ED-44B3-9372-A4F1038D9F3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245" name="Text Box 18">
          <a:extLst>
            <a:ext uri="{FF2B5EF4-FFF2-40B4-BE49-F238E27FC236}">
              <a16:creationId xmlns:a16="http://schemas.microsoft.com/office/drawing/2014/main" id="{56668F1F-EA27-4342-8B49-90A0BBBADF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246" name="Text Box 19">
          <a:extLst>
            <a:ext uri="{FF2B5EF4-FFF2-40B4-BE49-F238E27FC236}">
              <a16:creationId xmlns:a16="http://schemas.microsoft.com/office/drawing/2014/main" id="{29627340-A254-4081-B688-88681AFB6D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247" name="Text Box 16">
          <a:extLst>
            <a:ext uri="{FF2B5EF4-FFF2-40B4-BE49-F238E27FC236}">
              <a16:creationId xmlns:a16="http://schemas.microsoft.com/office/drawing/2014/main" id="{BFC7E414-864C-4642-98F9-30BB9E0A9C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248" name="Text Box 15">
          <a:extLst>
            <a:ext uri="{FF2B5EF4-FFF2-40B4-BE49-F238E27FC236}">
              <a16:creationId xmlns:a16="http://schemas.microsoft.com/office/drawing/2014/main" id="{A0956B0D-9E36-4740-8011-6D6756DC54DA}"/>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8496"/>
    <xdr:sp macro="" textlink="">
      <xdr:nvSpPr>
        <xdr:cNvPr id="3249" name="Text Box 15">
          <a:extLst>
            <a:ext uri="{FF2B5EF4-FFF2-40B4-BE49-F238E27FC236}">
              <a16:creationId xmlns:a16="http://schemas.microsoft.com/office/drawing/2014/main" id="{B008E137-4FCA-4620-A6EC-3411A8E2E0B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250" name="Text Box 15">
          <a:extLst>
            <a:ext uri="{FF2B5EF4-FFF2-40B4-BE49-F238E27FC236}">
              <a16:creationId xmlns:a16="http://schemas.microsoft.com/office/drawing/2014/main" id="{69CED43F-434E-4568-9C66-9E83EB73866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251" name="Text Box 15">
          <a:extLst>
            <a:ext uri="{FF2B5EF4-FFF2-40B4-BE49-F238E27FC236}">
              <a16:creationId xmlns:a16="http://schemas.microsoft.com/office/drawing/2014/main" id="{1C1274AF-1B61-482D-A478-A3D7AE9A98E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252" name="Text Box 15">
          <a:extLst>
            <a:ext uri="{FF2B5EF4-FFF2-40B4-BE49-F238E27FC236}">
              <a16:creationId xmlns:a16="http://schemas.microsoft.com/office/drawing/2014/main" id="{8CC0BAD6-871F-4183-A777-6429531ECFB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253" name="Text Box 15">
          <a:extLst>
            <a:ext uri="{FF2B5EF4-FFF2-40B4-BE49-F238E27FC236}">
              <a16:creationId xmlns:a16="http://schemas.microsoft.com/office/drawing/2014/main" id="{F1C545D7-21DE-41E2-8056-85349B13987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254" name="Text Box 15">
          <a:extLst>
            <a:ext uri="{FF2B5EF4-FFF2-40B4-BE49-F238E27FC236}">
              <a16:creationId xmlns:a16="http://schemas.microsoft.com/office/drawing/2014/main" id="{AD87B3AF-66B5-42D5-9FAC-EF38B5BA381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255" name="Text Box 16">
          <a:extLst>
            <a:ext uri="{FF2B5EF4-FFF2-40B4-BE49-F238E27FC236}">
              <a16:creationId xmlns:a16="http://schemas.microsoft.com/office/drawing/2014/main" id="{5AE79C20-74C0-4959-8733-A2081223BE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256" name="Text Box 17">
          <a:extLst>
            <a:ext uri="{FF2B5EF4-FFF2-40B4-BE49-F238E27FC236}">
              <a16:creationId xmlns:a16="http://schemas.microsoft.com/office/drawing/2014/main" id="{74C354A9-CE83-4D1A-92E0-7BD685711C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257" name="Text Box 18">
          <a:extLst>
            <a:ext uri="{FF2B5EF4-FFF2-40B4-BE49-F238E27FC236}">
              <a16:creationId xmlns:a16="http://schemas.microsoft.com/office/drawing/2014/main" id="{1E2CDDC1-9A15-498C-B598-FEB967A148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258" name="Text Box 19">
          <a:extLst>
            <a:ext uri="{FF2B5EF4-FFF2-40B4-BE49-F238E27FC236}">
              <a16:creationId xmlns:a16="http://schemas.microsoft.com/office/drawing/2014/main" id="{A0A84634-FCF2-42D6-ADE8-86F2008429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259" name="Text Box 16">
          <a:extLst>
            <a:ext uri="{FF2B5EF4-FFF2-40B4-BE49-F238E27FC236}">
              <a16:creationId xmlns:a16="http://schemas.microsoft.com/office/drawing/2014/main" id="{DB628C1E-970D-4F15-8171-7263F7657E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260" name="Text Box 17">
          <a:extLst>
            <a:ext uri="{FF2B5EF4-FFF2-40B4-BE49-F238E27FC236}">
              <a16:creationId xmlns:a16="http://schemas.microsoft.com/office/drawing/2014/main" id="{72750AE2-2377-4CF2-8753-E20231B37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261" name="Text Box 18">
          <a:extLst>
            <a:ext uri="{FF2B5EF4-FFF2-40B4-BE49-F238E27FC236}">
              <a16:creationId xmlns:a16="http://schemas.microsoft.com/office/drawing/2014/main" id="{E3ABFFA0-352D-4FD3-BDE0-0CF3CAB6C4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262" name="Text Box 19">
          <a:extLst>
            <a:ext uri="{FF2B5EF4-FFF2-40B4-BE49-F238E27FC236}">
              <a16:creationId xmlns:a16="http://schemas.microsoft.com/office/drawing/2014/main" id="{EE459287-58C9-40C0-84B8-7677E61E90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263" name="Text Box 16">
          <a:extLst>
            <a:ext uri="{FF2B5EF4-FFF2-40B4-BE49-F238E27FC236}">
              <a16:creationId xmlns:a16="http://schemas.microsoft.com/office/drawing/2014/main" id="{5CFDCC84-FA0E-4F2F-BD17-FFA2E957D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264" name="Text Box 17">
          <a:extLst>
            <a:ext uri="{FF2B5EF4-FFF2-40B4-BE49-F238E27FC236}">
              <a16:creationId xmlns:a16="http://schemas.microsoft.com/office/drawing/2014/main" id="{87E7FD4E-BA6D-4E6D-A6C2-17E1DE252E5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265" name="Text Box 18">
          <a:extLst>
            <a:ext uri="{FF2B5EF4-FFF2-40B4-BE49-F238E27FC236}">
              <a16:creationId xmlns:a16="http://schemas.microsoft.com/office/drawing/2014/main" id="{0B43DFCD-C5BD-4F56-9B23-BAD105CC0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266" name="Text Box 19">
          <a:extLst>
            <a:ext uri="{FF2B5EF4-FFF2-40B4-BE49-F238E27FC236}">
              <a16:creationId xmlns:a16="http://schemas.microsoft.com/office/drawing/2014/main" id="{04D52B62-92D3-4B0F-939F-7A6021A7BD2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267" name="Text Box 15">
          <a:extLst>
            <a:ext uri="{FF2B5EF4-FFF2-40B4-BE49-F238E27FC236}">
              <a16:creationId xmlns:a16="http://schemas.microsoft.com/office/drawing/2014/main" id="{98AFEEE9-7452-4048-8F57-F44FA031AC2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268" name="Text Box 16">
          <a:extLst>
            <a:ext uri="{FF2B5EF4-FFF2-40B4-BE49-F238E27FC236}">
              <a16:creationId xmlns:a16="http://schemas.microsoft.com/office/drawing/2014/main" id="{A5353F0B-1081-40F0-BFFF-AF6F4D4B55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269" name="Text Box 17">
          <a:extLst>
            <a:ext uri="{FF2B5EF4-FFF2-40B4-BE49-F238E27FC236}">
              <a16:creationId xmlns:a16="http://schemas.microsoft.com/office/drawing/2014/main" id="{7D68D0BF-4D4F-4F31-A51C-64C74ED329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270" name="Text Box 18">
          <a:extLst>
            <a:ext uri="{FF2B5EF4-FFF2-40B4-BE49-F238E27FC236}">
              <a16:creationId xmlns:a16="http://schemas.microsoft.com/office/drawing/2014/main" id="{5990B72D-8F86-45D8-BEB4-50E8C8B226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271" name="Text Box 19">
          <a:extLst>
            <a:ext uri="{FF2B5EF4-FFF2-40B4-BE49-F238E27FC236}">
              <a16:creationId xmlns:a16="http://schemas.microsoft.com/office/drawing/2014/main" id="{4DF963E7-7D92-48A5-B79E-424CC40FBB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272" name="Text Box 16">
          <a:extLst>
            <a:ext uri="{FF2B5EF4-FFF2-40B4-BE49-F238E27FC236}">
              <a16:creationId xmlns:a16="http://schemas.microsoft.com/office/drawing/2014/main" id="{24C48E8A-8F56-4747-8EC4-3650C5723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273" name="Text Box 17">
          <a:extLst>
            <a:ext uri="{FF2B5EF4-FFF2-40B4-BE49-F238E27FC236}">
              <a16:creationId xmlns:a16="http://schemas.microsoft.com/office/drawing/2014/main" id="{8A4B8C4F-E645-4EA6-917B-C0D5E60F96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274" name="Text Box 18">
          <a:extLst>
            <a:ext uri="{FF2B5EF4-FFF2-40B4-BE49-F238E27FC236}">
              <a16:creationId xmlns:a16="http://schemas.microsoft.com/office/drawing/2014/main" id="{E3A7C0BD-CFF6-4432-94A5-55996A68A9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275" name="Text Box 16">
          <a:extLst>
            <a:ext uri="{FF2B5EF4-FFF2-40B4-BE49-F238E27FC236}">
              <a16:creationId xmlns:a16="http://schemas.microsoft.com/office/drawing/2014/main" id="{842D584E-8E06-4804-8D2F-FDE4A93D8D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276" name="Text Box 17">
          <a:extLst>
            <a:ext uri="{FF2B5EF4-FFF2-40B4-BE49-F238E27FC236}">
              <a16:creationId xmlns:a16="http://schemas.microsoft.com/office/drawing/2014/main" id="{85116287-BA3F-4FE4-9D93-1E92BED22D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277" name="Text Box 18">
          <a:extLst>
            <a:ext uri="{FF2B5EF4-FFF2-40B4-BE49-F238E27FC236}">
              <a16:creationId xmlns:a16="http://schemas.microsoft.com/office/drawing/2014/main" id="{B22031E0-443A-47DF-812A-BCDA74AE2D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278" name="Text Box 19">
          <a:extLst>
            <a:ext uri="{FF2B5EF4-FFF2-40B4-BE49-F238E27FC236}">
              <a16:creationId xmlns:a16="http://schemas.microsoft.com/office/drawing/2014/main" id="{A55A7D23-EDD0-4CAE-8058-319785245C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279" name="Text Box 16">
          <a:extLst>
            <a:ext uri="{FF2B5EF4-FFF2-40B4-BE49-F238E27FC236}">
              <a16:creationId xmlns:a16="http://schemas.microsoft.com/office/drawing/2014/main" id="{F0891D7E-13C8-4BF1-ABA4-F18155D068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280" name="Text Box 17">
          <a:extLst>
            <a:ext uri="{FF2B5EF4-FFF2-40B4-BE49-F238E27FC236}">
              <a16:creationId xmlns:a16="http://schemas.microsoft.com/office/drawing/2014/main" id="{0D7A9A57-0267-4ED1-87B2-9810C76D76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281" name="Text Box 18">
          <a:extLst>
            <a:ext uri="{FF2B5EF4-FFF2-40B4-BE49-F238E27FC236}">
              <a16:creationId xmlns:a16="http://schemas.microsoft.com/office/drawing/2014/main" id="{8E6BCA5A-5661-4BA1-8449-0C34D402071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282" name="Text Box 19">
          <a:extLst>
            <a:ext uri="{FF2B5EF4-FFF2-40B4-BE49-F238E27FC236}">
              <a16:creationId xmlns:a16="http://schemas.microsoft.com/office/drawing/2014/main" id="{B5B17272-3910-41C6-A989-5F77445AB9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56743"/>
    <xdr:sp macro="" textlink="">
      <xdr:nvSpPr>
        <xdr:cNvPr id="3283" name="Text Box 15">
          <a:extLst>
            <a:ext uri="{FF2B5EF4-FFF2-40B4-BE49-F238E27FC236}">
              <a16:creationId xmlns:a16="http://schemas.microsoft.com/office/drawing/2014/main" id="{6A08D466-E7A2-4184-BB3A-603F267F33BC}"/>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284" name="Text Box 15">
          <a:extLst>
            <a:ext uri="{FF2B5EF4-FFF2-40B4-BE49-F238E27FC236}">
              <a16:creationId xmlns:a16="http://schemas.microsoft.com/office/drawing/2014/main" id="{D6F778E3-0E3D-4F23-97C9-EC4E9CB1948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285" name="Text Box 15">
          <a:extLst>
            <a:ext uri="{FF2B5EF4-FFF2-40B4-BE49-F238E27FC236}">
              <a16:creationId xmlns:a16="http://schemas.microsoft.com/office/drawing/2014/main" id="{090E8F7A-4D80-43F3-BA41-1AE7D5B9CD7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286" name="Text Box 15">
          <a:extLst>
            <a:ext uri="{FF2B5EF4-FFF2-40B4-BE49-F238E27FC236}">
              <a16:creationId xmlns:a16="http://schemas.microsoft.com/office/drawing/2014/main" id="{AB3D271E-C9E0-4894-8740-649F4D729C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287" name="Text Box 15">
          <a:extLst>
            <a:ext uri="{FF2B5EF4-FFF2-40B4-BE49-F238E27FC236}">
              <a16:creationId xmlns:a16="http://schemas.microsoft.com/office/drawing/2014/main" id="{11C72A8D-0B4E-4541-9BFA-83ED05554F9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213632"/>
    <xdr:sp macro="" textlink="">
      <xdr:nvSpPr>
        <xdr:cNvPr id="3288" name="Text Box 15">
          <a:extLst>
            <a:ext uri="{FF2B5EF4-FFF2-40B4-BE49-F238E27FC236}">
              <a16:creationId xmlns:a16="http://schemas.microsoft.com/office/drawing/2014/main" id="{46F58349-BE47-4D23-A27D-92C6183EC4CE}"/>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289" name="Text Box 16">
          <a:extLst>
            <a:ext uri="{FF2B5EF4-FFF2-40B4-BE49-F238E27FC236}">
              <a16:creationId xmlns:a16="http://schemas.microsoft.com/office/drawing/2014/main" id="{182F6C09-9574-4EA2-B5B3-60DCA2AD452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290" name="Text Box 17">
          <a:extLst>
            <a:ext uri="{FF2B5EF4-FFF2-40B4-BE49-F238E27FC236}">
              <a16:creationId xmlns:a16="http://schemas.microsoft.com/office/drawing/2014/main" id="{D04FDC68-1725-42C8-B241-15F80E7C4A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291" name="Text Box 18">
          <a:extLst>
            <a:ext uri="{FF2B5EF4-FFF2-40B4-BE49-F238E27FC236}">
              <a16:creationId xmlns:a16="http://schemas.microsoft.com/office/drawing/2014/main" id="{AB925FA3-7152-4963-8262-535917B6F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292" name="Text Box 19">
          <a:extLst>
            <a:ext uri="{FF2B5EF4-FFF2-40B4-BE49-F238E27FC236}">
              <a16:creationId xmlns:a16="http://schemas.microsoft.com/office/drawing/2014/main" id="{3A7280C3-2BF2-4BEE-809A-B5B9F455098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293" name="Text Box 16">
          <a:extLst>
            <a:ext uri="{FF2B5EF4-FFF2-40B4-BE49-F238E27FC236}">
              <a16:creationId xmlns:a16="http://schemas.microsoft.com/office/drawing/2014/main" id="{20E3CE0A-EA54-4EC6-AABB-8D0A1996E8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294" name="Text Box 17">
          <a:extLst>
            <a:ext uri="{FF2B5EF4-FFF2-40B4-BE49-F238E27FC236}">
              <a16:creationId xmlns:a16="http://schemas.microsoft.com/office/drawing/2014/main" id="{7A19FC93-251D-406B-B99D-EC85C7FE4C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295" name="Text Box 18">
          <a:extLst>
            <a:ext uri="{FF2B5EF4-FFF2-40B4-BE49-F238E27FC236}">
              <a16:creationId xmlns:a16="http://schemas.microsoft.com/office/drawing/2014/main" id="{CD862696-8EE7-4590-90D4-607BAF9AB5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296" name="Text Box 19">
          <a:extLst>
            <a:ext uri="{FF2B5EF4-FFF2-40B4-BE49-F238E27FC236}">
              <a16:creationId xmlns:a16="http://schemas.microsoft.com/office/drawing/2014/main" id="{C5491FB1-5B47-40A4-8FF5-1B2D9BB94E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297" name="Text Box 16">
          <a:extLst>
            <a:ext uri="{FF2B5EF4-FFF2-40B4-BE49-F238E27FC236}">
              <a16:creationId xmlns:a16="http://schemas.microsoft.com/office/drawing/2014/main" id="{4CD5BC8A-3546-4EEB-9CF3-1D0752649D8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298" name="Text Box 17">
          <a:extLst>
            <a:ext uri="{FF2B5EF4-FFF2-40B4-BE49-F238E27FC236}">
              <a16:creationId xmlns:a16="http://schemas.microsoft.com/office/drawing/2014/main" id="{4144BE1A-F527-4DED-8A69-060BD07BCF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299" name="Text Box 18">
          <a:extLst>
            <a:ext uri="{FF2B5EF4-FFF2-40B4-BE49-F238E27FC236}">
              <a16:creationId xmlns:a16="http://schemas.microsoft.com/office/drawing/2014/main" id="{0D8DB063-8FF6-4EEE-93CE-2FED5AF29AB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300" name="Text Box 19">
          <a:extLst>
            <a:ext uri="{FF2B5EF4-FFF2-40B4-BE49-F238E27FC236}">
              <a16:creationId xmlns:a16="http://schemas.microsoft.com/office/drawing/2014/main" id="{ECE0CBAF-2777-47CB-9390-209122BCC3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301" name="Text Box 15">
          <a:extLst>
            <a:ext uri="{FF2B5EF4-FFF2-40B4-BE49-F238E27FC236}">
              <a16:creationId xmlns:a16="http://schemas.microsoft.com/office/drawing/2014/main" id="{29CDA271-EA95-4E6A-A621-4ADBF7D974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302" name="Text Box 16">
          <a:extLst>
            <a:ext uri="{FF2B5EF4-FFF2-40B4-BE49-F238E27FC236}">
              <a16:creationId xmlns:a16="http://schemas.microsoft.com/office/drawing/2014/main" id="{AE62D418-9AA6-4B9E-BB14-ADDA8FF84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303" name="Text Box 17">
          <a:extLst>
            <a:ext uri="{FF2B5EF4-FFF2-40B4-BE49-F238E27FC236}">
              <a16:creationId xmlns:a16="http://schemas.microsoft.com/office/drawing/2014/main" id="{B79B5742-6482-4532-AC69-13585BCD5C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304" name="Text Box 18">
          <a:extLst>
            <a:ext uri="{FF2B5EF4-FFF2-40B4-BE49-F238E27FC236}">
              <a16:creationId xmlns:a16="http://schemas.microsoft.com/office/drawing/2014/main" id="{B2980CC6-5182-47B3-87A5-301FC2CDC0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305" name="Text Box 19">
          <a:extLst>
            <a:ext uri="{FF2B5EF4-FFF2-40B4-BE49-F238E27FC236}">
              <a16:creationId xmlns:a16="http://schemas.microsoft.com/office/drawing/2014/main" id="{73624ADF-FCCE-41C2-895F-4373922767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54</xdr:row>
      <xdr:rowOff>504825</xdr:rowOff>
    </xdr:from>
    <xdr:ext cx="95250" cy="442269"/>
    <xdr:sp macro="" textlink="">
      <xdr:nvSpPr>
        <xdr:cNvPr id="3306" name="Text Box 15">
          <a:extLst>
            <a:ext uri="{FF2B5EF4-FFF2-40B4-BE49-F238E27FC236}">
              <a16:creationId xmlns:a16="http://schemas.microsoft.com/office/drawing/2014/main" id="{757BCC94-959B-4BD9-BA31-B47BC1E3C8C2}"/>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307" name="Text Box 16">
          <a:extLst>
            <a:ext uri="{FF2B5EF4-FFF2-40B4-BE49-F238E27FC236}">
              <a16:creationId xmlns:a16="http://schemas.microsoft.com/office/drawing/2014/main" id="{5C5CB939-EDCB-48AC-9E59-CBCA0E3DF0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308" name="Text Box 17">
          <a:extLst>
            <a:ext uri="{FF2B5EF4-FFF2-40B4-BE49-F238E27FC236}">
              <a16:creationId xmlns:a16="http://schemas.microsoft.com/office/drawing/2014/main" id="{D462B06A-A9B5-4D2C-A9B2-39421408217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309" name="Text Box 18">
          <a:extLst>
            <a:ext uri="{FF2B5EF4-FFF2-40B4-BE49-F238E27FC236}">
              <a16:creationId xmlns:a16="http://schemas.microsoft.com/office/drawing/2014/main" id="{0B7B059E-AE1E-4446-9407-1EFA223732E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310" name="Text Box 16">
          <a:extLst>
            <a:ext uri="{FF2B5EF4-FFF2-40B4-BE49-F238E27FC236}">
              <a16:creationId xmlns:a16="http://schemas.microsoft.com/office/drawing/2014/main" id="{9C906270-EE40-4239-B4A3-ECF09F517F6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311" name="Text Box 17">
          <a:extLst>
            <a:ext uri="{FF2B5EF4-FFF2-40B4-BE49-F238E27FC236}">
              <a16:creationId xmlns:a16="http://schemas.microsoft.com/office/drawing/2014/main" id="{B3BCBC6E-4F21-43EC-B19D-929FD4BBE1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312" name="Text Box 18">
          <a:extLst>
            <a:ext uri="{FF2B5EF4-FFF2-40B4-BE49-F238E27FC236}">
              <a16:creationId xmlns:a16="http://schemas.microsoft.com/office/drawing/2014/main" id="{AA028921-2E2E-4FA6-84CD-F709AFF05F2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313" name="Text Box 19">
          <a:extLst>
            <a:ext uri="{FF2B5EF4-FFF2-40B4-BE49-F238E27FC236}">
              <a16:creationId xmlns:a16="http://schemas.microsoft.com/office/drawing/2014/main" id="{DC019A66-7B66-40F4-8310-C4C726C78E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314" name="Text Box 16">
          <a:extLst>
            <a:ext uri="{FF2B5EF4-FFF2-40B4-BE49-F238E27FC236}">
              <a16:creationId xmlns:a16="http://schemas.microsoft.com/office/drawing/2014/main" id="{2A5D9A1B-1171-456A-80BC-F76D37AA21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315" name="Text Box 17">
          <a:extLst>
            <a:ext uri="{FF2B5EF4-FFF2-40B4-BE49-F238E27FC236}">
              <a16:creationId xmlns:a16="http://schemas.microsoft.com/office/drawing/2014/main" id="{BCA6C127-F24A-42E1-AF3D-6D7A8BA38B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316" name="Text Box 18">
          <a:extLst>
            <a:ext uri="{FF2B5EF4-FFF2-40B4-BE49-F238E27FC236}">
              <a16:creationId xmlns:a16="http://schemas.microsoft.com/office/drawing/2014/main" id="{232AACDE-EDBE-4B8D-9EF9-E9AAE917BF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317" name="Text Box 15">
          <a:extLst>
            <a:ext uri="{FF2B5EF4-FFF2-40B4-BE49-F238E27FC236}">
              <a16:creationId xmlns:a16="http://schemas.microsoft.com/office/drawing/2014/main" id="{C2F77D40-E439-469C-9F35-AF71D029E31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318" name="Text Box 16">
          <a:extLst>
            <a:ext uri="{FF2B5EF4-FFF2-40B4-BE49-F238E27FC236}">
              <a16:creationId xmlns:a16="http://schemas.microsoft.com/office/drawing/2014/main" id="{5FC5F8F6-4027-4A2C-8654-479B4E83D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319" name="Text Box 17">
          <a:extLst>
            <a:ext uri="{FF2B5EF4-FFF2-40B4-BE49-F238E27FC236}">
              <a16:creationId xmlns:a16="http://schemas.microsoft.com/office/drawing/2014/main" id="{91E56EAE-4454-4842-ACCE-392067CA6F8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320" name="Text Box 18">
          <a:extLst>
            <a:ext uri="{FF2B5EF4-FFF2-40B4-BE49-F238E27FC236}">
              <a16:creationId xmlns:a16="http://schemas.microsoft.com/office/drawing/2014/main" id="{AC7A8CF7-88E7-493C-AC73-3620C000CE2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321" name="Text Box 19">
          <a:extLst>
            <a:ext uri="{FF2B5EF4-FFF2-40B4-BE49-F238E27FC236}">
              <a16:creationId xmlns:a16="http://schemas.microsoft.com/office/drawing/2014/main" id="{E44D8900-6BBE-4527-A22D-C5E36AD197A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322" name="Text Box 16">
          <a:extLst>
            <a:ext uri="{FF2B5EF4-FFF2-40B4-BE49-F238E27FC236}">
              <a16:creationId xmlns:a16="http://schemas.microsoft.com/office/drawing/2014/main" id="{F8842A13-74A2-4117-AFA9-E83867F37A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323" name="Text Box 17">
          <a:extLst>
            <a:ext uri="{FF2B5EF4-FFF2-40B4-BE49-F238E27FC236}">
              <a16:creationId xmlns:a16="http://schemas.microsoft.com/office/drawing/2014/main" id="{D96AE6B9-95FA-4215-8487-50236716E2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324" name="Text Box 18">
          <a:extLst>
            <a:ext uri="{FF2B5EF4-FFF2-40B4-BE49-F238E27FC236}">
              <a16:creationId xmlns:a16="http://schemas.microsoft.com/office/drawing/2014/main" id="{3E12644A-253F-4051-B7D6-5F500CA0AF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325" name="Text Box 19">
          <a:extLst>
            <a:ext uri="{FF2B5EF4-FFF2-40B4-BE49-F238E27FC236}">
              <a16:creationId xmlns:a16="http://schemas.microsoft.com/office/drawing/2014/main" id="{66115529-A1A4-4B68-83D8-E3FCA1C15BD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326" name="Text Box 16">
          <a:extLst>
            <a:ext uri="{FF2B5EF4-FFF2-40B4-BE49-F238E27FC236}">
              <a16:creationId xmlns:a16="http://schemas.microsoft.com/office/drawing/2014/main" id="{E55780A9-A011-45EC-8B78-0F23026F9F1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327" name="Text Box 17">
          <a:extLst>
            <a:ext uri="{FF2B5EF4-FFF2-40B4-BE49-F238E27FC236}">
              <a16:creationId xmlns:a16="http://schemas.microsoft.com/office/drawing/2014/main" id="{14E7198E-5FD6-4D7B-AE49-D490D4A1A8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328" name="Text Box 18">
          <a:extLst>
            <a:ext uri="{FF2B5EF4-FFF2-40B4-BE49-F238E27FC236}">
              <a16:creationId xmlns:a16="http://schemas.microsoft.com/office/drawing/2014/main" id="{C0AC7421-623D-4813-8029-302F51CFD71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329" name="Text Box 19">
          <a:extLst>
            <a:ext uri="{FF2B5EF4-FFF2-40B4-BE49-F238E27FC236}">
              <a16:creationId xmlns:a16="http://schemas.microsoft.com/office/drawing/2014/main" id="{C8FDD39F-8898-4BF3-B9F7-8365E7A8913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330" name="Text Box 15">
          <a:extLst>
            <a:ext uri="{FF2B5EF4-FFF2-40B4-BE49-F238E27FC236}">
              <a16:creationId xmlns:a16="http://schemas.microsoft.com/office/drawing/2014/main" id="{2F4BAF93-6F7D-4860-989D-FD654049A74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331" name="Text Box 16">
          <a:extLst>
            <a:ext uri="{FF2B5EF4-FFF2-40B4-BE49-F238E27FC236}">
              <a16:creationId xmlns:a16="http://schemas.microsoft.com/office/drawing/2014/main" id="{3B183A28-3152-4D62-BAFE-56340AE7B7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332" name="Text Box 17">
          <a:extLst>
            <a:ext uri="{FF2B5EF4-FFF2-40B4-BE49-F238E27FC236}">
              <a16:creationId xmlns:a16="http://schemas.microsoft.com/office/drawing/2014/main" id="{573FA6E2-8C5C-48A3-9C38-8DF232B0C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333" name="Text Box 18">
          <a:extLst>
            <a:ext uri="{FF2B5EF4-FFF2-40B4-BE49-F238E27FC236}">
              <a16:creationId xmlns:a16="http://schemas.microsoft.com/office/drawing/2014/main" id="{00D136A0-87B3-472C-AF2C-2C5A038533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334" name="Text Box 19">
          <a:extLst>
            <a:ext uri="{FF2B5EF4-FFF2-40B4-BE49-F238E27FC236}">
              <a16:creationId xmlns:a16="http://schemas.microsoft.com/office/drawing/2014/main" id="{7C6D9166-3301-499A-8685-39C84E48E5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335" name="Text Box 16">
          <a:extLst>
            <a:ext uri="{FF2B5EF4-FFF2-40B4-BE49-F238E27FC236}">
              <a16:creationId xmlns:a16="http://schemas.microsoft.com/office/drawing/2014/main" id="{A618CD13-3B4C-4FAF-B910-5F361D6340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336" name="Text Box 17">
          <a:extLst>
            <a:ext uri="{FF2B5EF4-FFF2-40B4-BE49-F238E27FC236}">
              <a16:creationId xmlns:a16="http://schemas.microsoft.com/office/drawing/2014/main" id="{CBD41BD7-E6E3-4410-9E44-D45CD84FE2F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56</xdr:row>
      <xdr:rowOff>15875</xdr:rowOff>
    </xdr:from>
    <xdr:ext cx="95250" cy="171450"/>
    <xdr:sp macro="" textlink="">
      <xdr:nvSpPr>
        <xdr:cNvPr id="3337" name="Text Box 18">
          <a:extLst>
            <a:ext uri="{FF2B5EF4-FFF2-40B4-BE49-F238E27FC236}">
              <a16:creationId xmlns:a16="http://schemas.microsoft.com/office/drawing/2014/main" id="{EFF3CF06-ACE9-4EE3-B541-D7E8C3484215}"/>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338" name="Text Box 16">
          <a:extLst>
            <a:ext uri="{FF2B5EF4-FFF2-40B4-BE49-F238E27FC236}">
              <a16:creationId xmlns:a16="http://schemas.microsoft.com/office/drawing/2014/main" id="{D6E8D378-6412-4D99-80F9-69E6CDF6B0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339" name="Text Box 17">
          <a:extLst>
            <a:ext uri="{FF2B5EF4-FFF2-40B4-BE49-F238E27FC236}">
              <a16:creationId xmlns:a16="http://schemas.microsoft.com/office/drawing/2014/main" id="{8712600D-39CC-4C34-B21F-24B2061D61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340" name="Text Box 18">
          <a:extLst>
            <a:ext uri="{FF2B5EF4-FFF2-40B4-BE49-F238E27FC236}">
              <a16:creationId xmlns:a16="http://schemas.microsoft.com/office/drawing/2014/main" id="{3744D7D5-10CC-41BD-B687-871674FEFA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341" name="Text Box 19">
          <a:extLst>
            <a:ext uri="{FF2B5EF4-FFF2-40B4-BE49-F238E27FC236}">
              <a16:creationId xmlns:a16="http://schemas.microsoft.com/office/drawing/2014/main" id="{8F453C69-EFC5-4F58-BD1B-0F7D0F79006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342" name="Text Box 16">
          <a:extLst>
            <a:ext uri="{FF2B5EF4-FFF2-40B4-BE49-F238E27FC236}">
              <a16:creationId xmlns:a16="http://schemas.microsoft.com/office/drawing/2014/main" id="{5BE5F37E-B87E-4E8E-B059-548C476F69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343" name="Text Box 15">
          <a:extLst>
            <a:ext uri="{FF2B5EF4-FFF2-40B4-BE49-F238E27FC236}">
              <a16:creationId xmlns:a16="http://schemas.microsoft.com/office/drawing/2014/main" id="{EAFFF2EF-E146-4C14-9A5B-793A4245E23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8496"/>
    <xdr:sp macro="" textlink="">
      <xdr:nvSpPr>
        <xdr:cNvPr id="3344" name="Text Box 15">
          <a:extLst>
            <a:ext uri="{FF2B5EF4-FFF2-40B4-BE49-F238E27FC236}">
              <a16:creationId xmlns:a16="http://schemas.microsoft.com/office/drawing/2014/main" id="{06530852-9BFD-4607-A833-DFA5E9566C9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345" name="Text Box 15">
          <a:extLst>
            <a:ext uri="{FF2B5EF4-FFF2-40B4-BE49-F238E27FC236}">
              <a16:creationId xmlns:a16="http://schemas.microsoft.com/office/drawing/2014/main" id="{84733D48-DF5C-42E3-AF1A-ADD1E2406486}"/>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346" name="Text Box 15">
          <a:extLst>
            <a:ext uri="{FF2B5EF4-FFF2-40B4-BE49-F238E27FC236}">
              <a16:creationId xmlns:a16="http://schemas.microsoft.com/office/drawing/2014/main" id="{E4528EE2-8A5D-4F3A-8DED-D29C6C279FF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347" name="Text Box 15">
          <a:extLst>
            <a:ext uri="{FF2B5EF4-FFF2-40B4-BE49-F238E27FC236}">
              <a16:creationId xmlns:a16="http://schemas.microsoft.com/office/drawing/2014/main" id="{223BCDEA-DE5D-47F5-B645-AE93E5F61F51}"/>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348" name="Text Box 15">
          <a:extLst>
            <a:ext uri="{FF2B5EF4-FFF2-40B4-BE49-F238E27FC236}">
              <a16:creationId xmlns:a16="http://schemas.microsoft.com/office/drawing/2014/main" id="{50B05D61-A4B2-491E-991E-EC0C6F154CD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349" name="Text Box 15">
          <a:extLst>
            <a:ext uri="{FF2B5EF4-FFF2-40B4-BE49-F238E27FC236}">
              <a16:creationId xmlns:a16="http://schemas.microsoft.com/office/drawing/2014/main" id="{969B8740-733B-47EC-A83B-B8BDEBC3A97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50" name="Text Box 16">
          <a:extLst>
            <a:ext uri="{FF2B5EF4-FFF2-40B4-BE49-F238E27FC236}">
              <a16:creationId xmlns:a16="http://schemas.microsoft.com/office/drawing/2014/main" id="{6C1FB128-4BF1-4966-98CC-E13DD75D1D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51" name="Text Box 17">
          <a:extLst>
            <a:ext uri="{FF2B5EF4-FFF2-40B4-BE49-F238E27FC236}">
              <a16:creationId xmlns:a16="http://schemas.microsoft.com/office/drawing/2014/main" id="{BA338EF5-6B42-488A-AE9F-6C8BCCF220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52" name="Text Box 18">
          <a:extLst>
            <a:ext uri="{FF2B5EF4-FFF2-40B4-BE49-F238E27FC236}">
              <a16:creationId xmlns:a16="http://schemas.microsoft.com/office/drawing/2014/main" id="{B77A3D7F-846D-4544-B4AB-91846DCC07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53" name="Text Box 19">
          <a:extLst>
            <a:ext uri="{FF2B5EF4-FFF2-40B4-BE49-F238E27FC236}">
              <a16:creationId xmlns:a16="http://schemas.microsoft.com/office/drawing/2014/main" id="{897D042B-507B-486E-AF26-1756C87523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354" name="Text Box 16">
          <a:extLst>
            <a:ext uri="{FF2B5EF4-FFF2-40B4-BE49-F238E27FC236}">
              <a16:creationId xmlns:a16="http://schemas.microsoft.com/office/drawing/2014/main" id="{1BB7B151-5075-4318-8337-E53F052F9A0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355" name="Text Box 17">
          <a:extLst>
            <a:ext uri="{FF2B5EF4-FFF2-40B4-BE49-F238E27FC236}">
              <a16:creationId xmlns:a16="http://schemas.microsoft.com/office/drawing/2014/main" id="{2FE37142-2E50-41AE-B548-CECEC6950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356" name="Text Box 18">
          <a:extLst>
            <a:ext uri="{FF2B5EF4-FFF2-40B4-BE49-F238E27FC236}">
              <a16:creationId xmlns:a16="http://schemas.microsoft.com/office/drawing/2014/main" id="{2B45DBB3-9616-47F3-A717-D6C0CF26467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357" name="Text Box 19">
          <a:extLst>
            <a:ext uri="{FF2B5EF4-FFF2-40B4-BE49-F238E27FC236}">
              <a16:creationId xmlns:a16="http://schemas.microsoft.com/office/drawing/2014/main" id="{2F0A4CDE-9635-40C6-961C-6FD50BBB4B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358" name="Text Box 16">
          <a:extLst>
            <a:ext uri="{FF2B5EF4-FFF2-40B4-BE49-F238E27FC236}">
              <a16:creationId xmlns:a16="http://schemas.microsoft.com/office/drawing/2014/main" id="{D9822919-7606-429C-9E46-A36E1D6E540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359" name="Text Box 17">
          <a:extLst>
            <a:ext uri="{FF2B5EF4-FFF2-40B4-BE49-F238E27FC236}">
              <a16:creationId xmlns:a16="http://schemas.microsoft.com/office/drawing/2014/main" id="{10CB6EE5-A28E-41F7-8718-E5D3A9BF9F0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360" name="Text Box 18">
          <a:extLst>
            <a:ext uri="{FF2B5EF4-FFF2-40B4-BE49-F238E27FC236}">
              <a16:creationId xmlns:a16="http://schemas.microsoft.com/office/drawing/2014/main" id="{8902264A-A474-4235-9387-90A06C97261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361" name="Text Box 19">
          <a:extLst>
            <a:ext uri="{FF2B5EF4-FFF2-40B4-BE49-F238E27FC236}">
              <a16:creationId xmlns:a16="http://schemas.microsoft.com/office/drawing/2014/main" id="{2E91379D-5BFE-4B99-B2D0-3602F5EAB1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362" name="Text Box 15">
          <a:extLst>
            <a:ext uri="{FF2B5EF4-FFF2-40B4-BE49-F238E27FC236}">
              <a16:creationId xmlns:a16="http://schemas.microsoft.com/office/drawing/2014/main" id="{7334C62F-51D5-40CF-AFBB-744A814AE25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63" name="Text Box 16">
          <a:extLst>
            <a:ext uri="{FF2B5EF4-FFF2-40B4-BE49-F238E27FC236}">
              <a16:creationId xmlns:a16="http://schemas.microsoft.com/office/drawing/2014/main" id="{1E5F9EDA-7B3B-4872-81D6-ED0453512D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64" name="Text Box 17">
          <a:extLst>
            <a:ext uri="{FF2B5EF4-FFF2-40B4-BE49-F238E27FC236}">
              <a16:creationId xmlns:a16="http://schemas.microsoft.com/office/drawing/2014/main" id="{588A1AA4-BE39-473E-97E9-64FDE52284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65" name="Text Box 18">
          <a:extLst>
            <a:ext uri="{FF2B5EF4-FFF2-40B4-BE49-F238E27FC236}">
              <a16:creationId xmlns:a16="http://schemas.microsoft.com/office/drawing/2014/main" id="{C62D2190-831B-47E7-B4BD-824B7AB9A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66" name="Text Box 19">
          <a:extLst>
            <a:ext uri="{FF2B5EF4-FFF2-40B4-BE49-F238E27FC236}">
              <a16:creationId xmlns:a16="http://schemas.microsoft.com/office/drawing/2014/main" id="{D2F8E123-8A45-48A0-A959-B8FA0478AB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367" name="Text Box 16">
          <a:extLst>
            <a:ext uri="{FF2B5EF4-FFF2-40B4-BE49-F238E27FC236}">
              <a16:creationId xmlns:a16="http://schemas.microsoft.com/office/drawing/2014/main" id="{A96C2A6D-E81A-4C4F-A3B2-92DD155598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368" name="Text Box 17">
          <a:extLst>
            <a:ext uri="{FF2B5EF4-FFF2-40B4-BE49-F238E27FC236}">
              <a16:creationId xmlns:a16="http://schemas.microsoft.com/office/drawing/2014/main" id="{CF6453D9-8E41-483B-A47A-D37EAC3F7A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369" name="Text Box 18">
          <a:extLst>
            <a:ext uri="{FF2B5EF4-FFF2-40B4-BE49-F238E27FC236}">
              <a16:creationId xmlns:a16="http://schemas.microsoft.com/office/drawing/2014/main" id="{3DB696F8-C196-4CA6-B9BB-D2C16F3CE4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370" name="Text Box 16">
          <a:extLst>
            <a:ext uri="{FF2B5EF4-FFF2-40B4-BE49-F238E27FC236}">
              <a16:creationId xmlns:a16="http://schemas.microsoft.com/office/drawing/2014/main" id="{F152A646-6684-4CA5-9AB6-E28D3DFE26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371" name="Text Box 17">
          <a:extLst>
            <a:ext uri="{FF2B5EF4-FFF2-40B4-BE49-F238E27FC236}">
              <a16:creationId xmlns:a16="http://schemas.microsoft.com/office/drawing/2014/main" id="{402F7067-F850-4F7B-A5FD-2346F444D4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372" name="Text Box 18">
          <a:extLst>
            <a:ext uri="{FF2B5EF4-FFF2-40B4-BE49-F238E27FC236}">
              <a16:creationId xmlns:a16="http://schemas.microsoft.com/office/drawing/2014/main" id="{10362862-1AB5-4352-991B-7F2FA9ACFE7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373" name="Text Box 19">
          <a:extLst>
            <a:ext uri="{FF2B5EF4-FFF2-40B4-BE49-F238E27FC236}">
              <a16:creationId xmlns:a16="http://schemas.microsoft.com/office/drawing/2014/main" id="{2C2A61A1-19B0-4885-B3D4-154FA9ECA3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374" name="Text Box 16">
          <a:extLst>
            <a:ext uri="{FF2B5EF4-FFF2-40B4-BE49-F238E27FC236}">
              <a16:creationId xmlns:a16="http://schemas.microsoft.com/office/drawing/2014/main" id="{4820C6B2-C786-4570-B778-12613676F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375" name="Text Box 17">
          <a:extLst>
            <a:ext uri="{FF2B5EF4-FFF2-40B4-BE49-F238E27FC236}">
              <a16:creationId xmlns:a16="http://schemas.microsoft.com/office/drawing/2014/main" id="{C0EFC933-1299-4EA0-AA9B-AA072DFF3A3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376" name="Text Box 18">
          <a:extLst>
            <a:ext uri="{FF2B5EF4-FFF2-40B4-BE49-F238E27FC236}">
              <a16:creationId xmlns:a16="http://schemas.microsoft.com/office/drawing/2014/main" id="{F569AFEB-0E5E-4B84-9F53-7799C499B4A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377" name="Text Box 19">
          <a:extLst>
            <a:ext uri="{FF2B5EF4-FFF2-40B4-BE49-F238E27FC236}">
              <a16:creationId xmlns:a16="http://schemas.microsoft.com/office/drawing/2014/main" id="{7EED53A5-BC16-4027-A29C-93B2DCAEC39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56743"/>
    <xdr:sp macro="" textlink="">
      <xdr:nvSpPr>
        <xdr:cNvPr id="3378" name="Text Box 15">
          <a:extLst>
            <a:ext uri="{FF2B5EF4-FFF2-40B4-BE49-F238E27FC236}">
              <a16:creationId xmlns:a16="http://schemas.microsoft.com/office/drawing/2014/main" id="{9FF2D4BE-063F-4540-8F62-31ED54A6E47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379" name="Text Box 15">
          <a:extLst>
            <a:ext uri="{FF2B5EF4-FFF2-40B4-BE49-F238E27FC236}">
              <a16:creationId xmlns:a16="http://schemas.microsoft.com/office/drawing/2014/main" id="{EE7539DF-89A7-45F1-BA06-371C4DF2A2A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380" name="Text Box 15">
          <a:extLst>
            <a:ext uri="{FF2B5EF4-FFF2-40B4-BE49-F238E27FC236}">
              <a16:creationId xmlns:a16="http://schemas.microsoft.com/office/drawing/2014/main" id="{F9B6685F-463F-4E21-8D5B-0A174167CE8B}"/>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381" name="Text Box 15">
          <a:extLst>
            <a:ext uri="{FF2B5EF4-FFF2-40B4-BE49-F238E27FC236}">
              <a16:creationId xmlns:a16="http://schemas.microsoft.com/office/drawing/2014/main" id="{11ACEDC6-EA41-4A90-8EBD-AAF237C272DF}"/>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382" name="Text Box 15">
          <a:extLst>
            <a:ext uri="{FF2B5EF4-FFF2-40B4-BE49-F238E27FC236}">
              <a16:creationId xmlns:a16="http://schemas.microsoft.com/office/drawing/2014/main" id="{B26B212B-84E6-4AED-9A53-B6E8C8774CD8}"/>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3383" name="Text Box 15">
          <a:extLst>
            <a:ext uri="{FF2B5EF4-FFF2-40B4-BE49-F238E27FC236}">
              <a16:creationId xmlns:a16="http://schemas.microsoft.com/office/drawing/2014/main" id="{CC56B611-4468-4E4F-A45F-725CA4EA0B5C}"/>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84" name="Text Box 16">
          <a:extLst>
            <a:ext uri="{FF2B5EF4-FFF2-40B4-BE49-F238E27FC236}">
              <a16:creationId xmlns:a16="http://schemas.microsoft.com/office/drawing/2014/main" id="{A7E3866E-868C-40C2-9093-19711BB6915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85" name="Text Box 17">
          <a:extLst>
            <a:ext uri="{FF2B5EF4-FFF2-40B4-BE49-F238E27FC236}">
              <a16:creationId xmlns:a16="http://schemas.microsoft.com/office/drawing/2014/main" id="{30DBC3B8-1DFC-4DFD-A7F5-EF78748EF25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86" name="Text Box 18">
          <a:extLst>
            <a:ext uri="{FF2B5EF4-FFF2-40B4-BE49-F238E27FC236}">
              <a16:creationId xmlns:a16="http://schemas.microsoft.com/office/drawing/2014/main" id="{5FE65D5E-648F-47E2-AC09-786C31FF925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87" name="Text Box 19">
          <a:extLst>
            <a:ext uri="{FF2B5EF4-FFF2-40B4-BE49-F238E27FC236}">
              <a16:creationId xmlns:a16="http://schemas.microsoft.com/office/drawing/2014/main" id="{E93F82A5-0369-4C30-B958-62D662FA99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388" name="Text Box 16">
          <a:extLst>
            <a:ext uri="{FF2B5EF4-FFF2-40B4-BE49-F238E27FC236}">
              <a16:creationId xmlns:a16="http://schemas.microsoft.com/office/drawing/2014/main" id="{E0E10E5E-3277-48CA-94BB-58082500555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389" name="Text Box 17">
          <a:extLst>
            <a:ext uri="{FF2B5EF4-FFF2-40B4-BE49-F238E27FC236}">
              <a16:creationId xmlns:a16="http://schemas.microsoft.com/office/drawing/2014/main" id="{1EE92F73-0517-4E7E-867B-52285F63B8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390" name="Text Box 18">
          <a:extLst>
            <a:ext uri="{FF2B5EF4-FFF2-40B4-BE49-F238E27FC236}">
              <a16:creationId xmlns:a16="http://schemas.microsoft.com/office/drawing/2014/main" id="{9BE4085B-3D4C-4478-AE8A-E66FE11DB3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391" name="Text Box 19">
          <a:extLst>
            <a:ext uri="{FF2B5EF4-FFF2-40B4-BE49-F238E27FC236}">
              <a16:creationId xmlns:a16="http://schemas.microsoft.com/office/drawing/2014/main" id="{3DAA724A-E219-4639-A5C2-974B7ABB1D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392" name="Text Box 16">
          <a:extLst>
            <a:ext uri="{FF2B5EF4-FFF2-40B4-BE49-F238E27FC236}">
              <a16:creationId xmlns:a16="http://schemas.microsoft.com/office/drawing/2014/main" id="{DE48E706-2E10-44E6-B74C-FAADE422FA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393" name="Text Box 17">
          <a:extLst>
            <a:ext uri="{FF2B5EF4-FFF2-40B4-BE49-F238E27FC236}">
              <a16:creationId xmlns:a16="http://schemas.microsoft.com/office/drawing/2014/main" id="{45164B5F-F8FC-4EA8-90CC-8686B826275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394" name="Text Box 18">
          <a:extLst>
            <a:ext uri="{FF2B5EF4-FFF2-40B4-BE49-F238E27FC236}">
              <a16:creationId xmlns:a16="http://schemas.microsoft.com/office/drawing/2014/main" id="{42FB0A15-DE60-4BE9-8841-937BD8E99EB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395" name="Text Box 19">
          <a:extLst>
            <a:ext uri="{FF2B5EF4-FFF2-40B4-BE49-F238E27FC236}">
              <a16:creationId xmlns:a16="http://schemas.microsoft.com/office/drawing/2014/main" id="{C7752916-C496-4A88-88BA-81D0960D31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396" name="Text Box 15">
          <a:extLst>
            <a:ext uri="{FF2B5EF4-FFF2-40B4-BE49-F238E27FC236}">
              <a16:creationId xmlns:a16="http://schemas.microsoft.com/office/drawing/2014/main" id="{6EF25B30-34F5-4564-87FB-10AE35B680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97" name="Text Box 16">
          <a:extLst>
            <a:ext uri="{FF2B5EF4-FFF2-40B4-BE49-F238E27FC236}">
              <a16:creationId xmlns:a16="http://schemas.microsoft.com/office/drawing/2014/main" id="{407E9E03-9FA7-4AF8-9011-646D25CC6F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98" name="Text Box 17">
          <a:extLst>
            <a:ext uri="{FF2B5EF4-FFF2-40B4-BE49-F238E27FC236}">
              <a16:creationId xmlns:a16="http://schemas.microsoft.com/office/drawing/2014/main" id="{0468B7AD-186A-47AC-AABE-3FDEBF0C32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399" name="Text Box 18">
          <a:extLst>
            <a:ext uri="{FF2B5EF4-FFF2-40B4-BE49-F238E27FC236}">
              <a16:creationId xmlns:a16="http://schemas.microsoft.com/office/drawing/2014/main" id="{42F975F5-129E-4B1D-A913-C37B3831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400" name="Text Box 19">
          <a:extLst>
            <a:ext uri="{FF2B5EF4-FFF2-40B4-BE49-F238E27FC236}">
              <a16:creationId xmlns:a16="http://schemas.microsoft.com/office/drawing/2014/main" id="{CDAF2351-F18D-4CDF-9BAF-DFABF37221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58</xdr:row>
      <xdr:rowOff>504825</xdr:rowOff>
    </xdr:from>
    <xdr:ext cx="95250" cy="442269"/>
    <xdr:sp macro="" textlink="">
      <xdr:nvSpPr>
        <xdr:cNvPr id="3401" name="Text Box 15">
          <a:extLst>
            <a:ext uri="{FF2B5EF4-FFF2-40B4-BE49-F238E27FC236}">
              <a16:creationId xmlns:a16="http://schemas.microsoft.com/office/drawing/2014/main" id="{C27595B6-B394-4C14-87CD-62B149F5F52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402" name="Text Box 16">
          <a:extLst>
            <a:ext uri="{FF2B5EF4-FFF2-40B4-BE49-F238E27FC236}">
              <a16:creationId xmlns:a16="http://schemas.microsoft.com/office/drawing/2014/main" id="{6D3A68CC-047F-4D43-8F1C-193BE99714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403" name="Text Box 17">
          <a:extLst>
            <a:ext uri="{FF2B5EF4-FFF2-40B4-BE49-F238E27FC236}">
              <a16:creationId xmlns:a16="http://schemas.microsoft.com/office/drawing/2014/main" id="{C47BBF1E-3D1C-4C61-B602-8BF8A2D6C9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404" name="Text Box 18">
          <a:extLst>
            <a:ext uri="{FF2B5EF4-FFF2-40B4-BE49-F238E27FC236}">
              <a16:creationId xmlns:a16="http://schemas.microsoft.com/office/drawing/2014/main" id="{04ADE527-B2B0-45CD-9FFE-811178886C3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405" name="Text Box 16">
          <a:extLst>
            <a:ext uri="{FF2B5EF4-FFF2-40B4-BE49-F238E27FC236}">
              <a16:creationId xmlns:a16="http://schemas.microsoft.com/office/drawing/2014/main" id="{C0C20AFE-E121-4F2E-A466-4B640796C6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406" name="Text Box 17">
          <a:extLst>
            <a:ext uri="{FF2B5EF4-FFF2-40B4-BE49-F238E27FC236}">
              <a16:creationId xmlns:a16="http://schemas.microsoft.com/office/drawing/2014/main" id="{DF0DDCD8-1D54-4D34-9B8D-6872B41044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407" name="Text Box 18">
          <a:extLst>
            <a:ext uri="{FF2B5EF4-FFF2-40B4-BE49-F238E27FC236}">
              <a16:creationId xmlns:a16="http://schemas.microsoft.com/office/drawing/2014/main" id="{C5B0B69F-367C-4238-B834-0110104B7F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408" name="Text Box 19">
          <a:extLst>
            <a:ext uri="{FF2B5EF4-FFF2-40B4-BE49-F238E27FC236}">
              <a16:creationId xmlns:a16="http://schemas.microsoft.com/office/drawing/2014/main" id="{9D809B5D-ADD8-4023-88DA-4F8F203B6A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409" name="Text Box 16">
          <a:extLst>
            <a:ext uri="{FF2B5EF4-FFF2-40B4-BE49-F238E27FC236}">
              <a16:creationId xmlns:a16="http://schemas.microsoft.com/office/drawing/2014/main" id="{128A9731-C699-479B-B0E4-9F19897678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410" name="Text Box 17">
          <a:extLst>
            <a:ext uri="{FF2B5EF4-FFF2-40B4-BE49-F238E27FC236}">
              <a16:creationId xmlns:a16="http://schemas.microsoft.com/office/drawing/2014/main" id="{29279729-E8CF-4480-9ABC-8861D801D4C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411" name="Text Box 18">
          <a:extLst>
            <a:ext uri="{FF2B5EF4-FFF2-40B4-BE49-F238E27FC236}">
              <a16:creationId xmlns:a16="http://schemas.microsoft.com/office/drawing/2014/main" id="{12D7164D-8041-4027-9F97-CED3B5AB70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412" name="Text Box 15">
          <a:extLst>
            <a:ext uri="{FF2B5EF4-FFF2-40B4-BE49-F238E27FC236}">
              <a16:creationId xmlns:a16="http://schemas.microsoft.com/office/drawing/2014/main" id="{96E9C103-4CDC-45C5-8EA5-F41A4612DE9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413" name="Text Box 16">
          <a:extLst>
            <a:ext uri="{FF2B5EF4-FFF2-40B4-BE49-F238E27FC236}">
              <a16:creationId xmlns:a16="http://schemas.microsoft.com/office/drawing/2014/main" id="{7BFC88E3-057D-48B8-B2BB-48635891EE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414" name="Text Box 17">
          <a:extLst>
            <a:ext uri="{FF2B5EF4-FFF2-40B4-BE49-F238E27FC236}">
              <a16:creationId xmlns:a16="http://schemas.microsoft.com/office/drawing/2014/main" id="{A7886743-291F-43E1-81E4-BDA0C271D5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415" name="Text Box 18">
          <a:extLst>
            <a:ext uri="{FF2B5EF4-FFF2-40B4-BE49-F238E27FC236}">
              <a16:creationId xmlns:a16="http://schemas.microsoft.com/office/drawing/2014/main" id="{E695A9C0-6423-4609-84D1-B202646DEF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416" name="Text Box 19">
          <a:extLst>
            <a:ext uri="{FF2B5EF4-FFF2-40B4-BE49-F238E27FC236}">
              <a16:creationId xmlns:a16="http://schemas.microsoft.com/office/drawing/2014/main" id="{769259D1-9023-44B3-A195-C8036D6A6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417" name="Text Box 16">
          <a:extLst>
            <a:ext uri="{FF2B5EF4-FFF2-40B4-BE49-F238E27FC236}">
              <a16:creationId xmlns:a16="http://schemas.microsoft.com/office/drawing/2014/main" id="{ACA5CF44-89AD-4F07-9AF3-AA5B66186E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418" name="Text Box 17">
          <a:extLst>
            <a:ext uri="{FF2B5EF4-FFF2-40B4-BE49-F238E27FC236}">
              <a16:creationId xmlns:a16="http://schemas.microsoft.com/office/drawing/2014/main" id="{2A285AEF-9582-45CB-B08D-2695EDAF83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419" name="Text Box 18">
          <a:extLst>
            <a:ext uri="{FF2B5EF4-FFF2-40B4-BE49-F238E27FC236}">
              <a16:creationId xmlns:a16="http://schemas.microsoft.com/office/drawing/2014/main" id="{1061D399-FF14-4A73-BE7A-BE55D04FCE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420" name="Text Box 19">
          <a:extLst>
            <a:ext uri="{FF2B5EF4-FFF2-40B4-BE49-F238E27FC236}">
              <a16:creationId xmlns:a16="http://schemas.microsoft.com/office/drawing/2014/main" id="{ABA9A910-3523-4F6D-9F98-DC863A69E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421" name="Text Box 16">
          <a:extLst>
            <a:ext uri="{FF2B5EF4-FFF2-40B4-BE49-F238E27FC236}">
              <a16:creationId xmlns:a16="http://schemas.microsoft.com/office/drawing/2014/main" id="{9060A40F-33FA-4B26-9917-85F89884456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422" name="Text Box 17">
          <a:extLst>
            <a:ext uri="{FF2B5EF4-FFF2-40B4-BE49-F238E27FC236}">
              <a16:creationId xmlns:a16="http://schemas.microsoft.com/office/drawing/2014/main" id="{F5E1A848-8593-4F64-8604-BB67AD53252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423" name="Text Box 18">
          <a:extLst>
            <a:ext uri="{FF2B5EF4-FFF2-40B4-BE49-F238E27FC236}">
              <a16:creationId xmlns:a16="http://schemas.microsoft.com/office/drawing/2014/main" id="{3063CD06-9CE9-4F2B-B552-5275B0311D8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424" name="Text Box 19">
          <a:extLst>
            <a:ext uri="{FF2B5EF4-FFF2-40B4-BE49-F238E27FC236}">
              <a16:creationId xmlns:a16="http://schemas.microsoft.com/office/drawing/2014/main" id="{30550FCF-B92C-4971-8759-9E135B980F8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425" name="Text Box 15">
          <a:extLst>
            <a:ext uri="{FF2B5EF4-FFF2-40B4-BE49-F238E27FC236}">
              <a16:creationId xmlns:a16="http://schemas.microsoft.com/office/drawing/2014/main" id="{6CD27184-7BF9-441B-8C5C-41A5EB7171F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426" name="Text Box 16">
          <a:extLst>
            <a:ext uri="{FF2B5EF4-FFF2-40B4-BE49-F238E27FC236}">
              <a16:creationId xmlns:a16="http://schemas.microsoft.com/office/drawing/2014/main" id="{C2241986-04F8-4C68-BFCB-6446E05339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427" name="Text Box 17">
          <a:extLst>
            <a:ext uri="{FF2B5EF4-FFF2-40B4-BE49-F238E27FC236}">
              <a16:creationId xmlns:a16="http://schemas.microsoft.com/office/drawing/2014/main" id="{39F24B71-E60A-4EC5-91EB-05EB669028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428" name="Text Box 18">
          <a:extLst>
            <a:ext uri="{FF2B5EF4-FFF2-40B4-BE49-F238E27FC236}">
              <a16:creationId xmlns:a16="http://schemas.microsoft.com/office/drawing/2014/main" id="{CB071C6C-CA46-42E0-A800-B83DAF837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429" name="Text Box 19">
          <a:extLst>
            <a:ext uri="{FF2B5EF4-FFF2-40B4-BE49-F238E27FC236}">
              <a16:creationId xmlns:a16="http://schemas.microsoft.com/office/drawing/2014/main" id="{F2BF01F3-1B63-44EE-BE03-9028A72B31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430" name="Text Box 16">
          <a:extLst>
            <a:ext uri="{FF2B5EF4-FFF2-40B4-BE49-F238E27FC236}">
              <a16:creationId xmlns:a16="http://schemas.microsoft.com/office/drawing/2014/main" id="{E4EBF59F-B472-470C-991A-DDF94707C8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431" name="Text Box 17">
          <a:extLst>
            <a:ext uri="{FF2B5EF4-FFF2-40B4-BE49-F238E27FC236}">
              <a16:creationId xmlns:a16="http://schemas.microsoft.com/office/drawing/2014/main" id="{2A1467FA-0A14-4EFA-9405-D134EBEDE3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60</xdr:row>
      <xdr:rowOff>15875</xdr:rowOff>
    </xdr:from>
    <xdr:ext cx="95250" cy="171450"/>
    <xdr:sp macro="" textlink="">
      <xdr:nvSpPr>
        <xdr:cNvPr id="3432" name="Text Box 18">
          <a:extLst>
            <a:ext uri="{FF2B5EF4-FFF2-40B4-BE49-F238E27FC236}">
              <a16:creationId xmlns:a16="http://schemas.microsoft.com/office/drawing/2014/main" id="{D0DE2252-3724-4077-86E8-6BB35F4279CF}"/>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433" name="Text Box 16">
          <a:extLst>
            <a:ext uri="{FF2B5EF4-FFF2-40B4-BE49-F238E27FC236}">
              <a16:creationId xmlns:a16="http://schemas.microsoft.com/office/drawing/2014/main" id="{05757F40-449B-49D3-9AC5-1275F25456F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434" name="Text Box 17">
          <a:extLst>
            <a:ext uri="{FF2B5EF4-FFF2-40B4-BE49-F238E27FC236}">
              <a16:creationId xmlns:a16="http://schemas.microsoft.com/office/drawing/2014/main" id="{046644CD-12EA-4F0A-B1BC-1945BF11B5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435" name="Text Box 18">
          <a:extLst>
            <a:ext uri="{FF2B5EF4-FFF2-40B4-BE49-F238E27FC236}">
              <a16:creationId xmlns:a16="http://schemas.microsoft.com/office/drawing/2014/main" id="{FAF02ABE-014B-4237-8198-DFFE62A1A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436" name="Text Box 19">
          <a:extLst>
            <a:ext uri="{FF2B5EF4-FFF2-40B4-BE49-F238E27FC236}">
              <a16:creationId xmlns:a16="http://schemas.microsoft.com/office/drawing/2014/main" id="{87DC3C45-C848-4FEE-B17E-C83B17E07D8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437" name="Text Box 16">
          <a:extLst>
            <a:ext uri="{FF2B5EF4-FFF2-40B4-BE49-F238E27FC236}">
              <a16:creationId xmlns:a16="http://schemas.microsoft.com/office/drawing/2014/main" id="{524850A9-E6C1-401E-AC07-F2C94B7F38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438" name="Text Box 15">
          <a:extLst>
            <a:ext uri="{FF2B5EF4-FFF2-40B4-BE49-F238E27FC236}">
              <a16:creationId xmlns:a16="http://schemas.microsoft.com/office/drawing/2014/main" id="{67C19194-FEF1-4FCB-8094-D88637FA3A4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3439" name="Text Box 15">
          <a:extLst>
            <a:ext uri="{FF2B5EF4-FFF2-40B4-BE49-F238E27FC236}">
              <a16:creationId xmlns:a16="http://schemas.microsoft.com/office/drawing/2014/main" id="{88FC2D5C-CA40-4FB5-839E-23D6C6E383B4}"/>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440" name="Text Box 15">
          <a:extLst>
            <a:ext uri="{FF2B5EF4-FFF2-40B4-BE49-F238E27FC236}">
              <a16:creationId xmlns:a16="http://schemas.microsoft.com/office/drawing/2014/main" id="{9F38FC54-2B33-46C1-96BA-A60EE85C144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441" name="Text Box 15">
          <a:extLst>
            <a:ext uri="{FF2B5EF4-FFF2-40B4-BE49-F238E27FC236}">
              <a16:creationId xmlns:a16="http://schemas.microsoft.com/office/drawing/2014/main" id="{E36DFBEE-9027-4EA6-A459-0D2C2DAE539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442" name="Text Box 15">
          <a:extLst>
            <a:ext uri="{FF2B5EF4-FFF2-40B4-BE49-F238E27FC236}">
              <a16:creationId xmlns:a16="http://schemas.microsoft.com/office/drawing/2014/main" id="{38911944-5153-469D-891B-F2B5C8F8AC2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443" name="Text Box 15">
          <a:extLst>
            <a:ext uri="{FF2B5EF4-FFF2-40B4-BE49-F238E27FC236}">
              <a16:creationId xmlns:a16="http://schemas.microsoft.com/office/drawing/2014/main" id="{CF43A772-13FC-44C1-9D4D-27E1F1CFEF0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444" name="Text Box 15">
          <a:extLst>
            <a:ext uri="{FF2B5EF4-FFF2-40B4-BE49-F238E27FC236}">
              <a16:creationId xmlns:a16="http://schemas.microsoft.com/office/drawing/2014/main" id="{DED00172-8BB7-422A-A88A-17B3A6EEA1E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45" name="Text Box 16">
          <a:extLst>
            <a:ext uri="{FF2B5EF4-FFF2-40B4-BE49-F238E27FC236}">
              <a16:creationId xmlns:a16="http://schemas.microsoft.com/office/drawing/2014/main" id="{1D6F23D4-7D0D-4732-842D-B9C388A891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46" name="Text Box 17">
          <a:extLst>
            <a:ext uri="{FF2B5EF4-FFF2-40B4-BE49-F238E27FC236}">
              <a16:creationId xmlns:a16="http://schemas.microsoft.com/office/drawing/2014/main" id="{0B813F88-ADD8-4D8D-8588-CD5B8B6A37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47" name="Text Box 18">
          <a:extLst>
            <a:ext uri="{FF2B5EF4-FFF2-40B4-BE49-F238E27FC236}">
              <a16:creationId xmlns:a16="http://schemas.microsoft.com/office/drawing/2014/main" id="{D0560CCB-D866-4364-82CC-24CC4B7FEE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48" name="Text Box 19">
          <a:extLst>
            <a:ext uri="{FF2B5EF4-FFF2-40B4-BE49-F238E27FC236}">
              <a16:creationId xmlns:a16="http://schemas.microsoft.com/office/drawing/2014/main" id="{03CAC0D2-02B0-4383-8A82-D210F67043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49" name="Text Box 16">
          <a:extLst>
            <a:ext uri="{FF2B5EF4-FFF2-40B4-BE49-F238E27FC236}">
              <a16:creationId xmlns:a16="http://schemas.microsoft.com/office/drawing/2014/main" id="{D582966C-C179-41D3-A464-78A53713B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50" name="Text Box 17">
          <a:extLst>
            <a:ext uri="{FF2B5EF4-FFF2-40B4-BE49-F238E27FC236}">
              <a16:creationId xmlns:a16="http://schemas.microsoft.com/office/drawing/2014/main" id="{4B7A97F1-1BF8-4952-8154-5BDB8B3290C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51" name="Text Box 18">
          <a:extLst>
            <a:ext uri="{FF2B5EF4-FFF2-40B4-BE49-F238E27FC236}">
              <a16:creationId xmlns:a16="http://schemas.microsoft.com/office/drawing/2014/main" id="{95937F90-2118-4B15-8B82-E9E2CE386B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52" name="Text Box 19">
          <a:extLst>
            <a:ext uri="{FF2B5EF4-FFF2-40B4-BE49-F238E27FC236}">
              <a16:creationId xmlns:a16="http://schemas.microsoft.com/office/drawing/2014/main" id="{7579E5D9-CB59-42B1-A342-483A91D035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453" name="Text Box 16">
          <a:extLst>
            <a:ext uri="{FF2B5EF4-FFF2-40B4-BE49-F238E27FC236}">
              <a16:creationId xmlns:a16="http://schemas.microsoft.com/office/drawing/2014/main" id="{43FBF801-CED9-45AB-A139-0EDAD39005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454" name="Text Box 17">
          <a:extLst>
            <a:ext uri="{FF2B5EF4-FFF2-40B4-BE49-F238E27FC236}">
              <a16:creationId xmlns:a16="http://schemas.microsoft.com/office/drawing/2014/main" id="{90E385A0-8ACF-4FAB-9195-67DF709C8B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455" name="Text Box 18">
          <a:extLst>
            <a:ext uri="{FF2B5EF4-FFF2-40B4-BE49-F238E27FC236}">
              <a16:creationId xmlns:a16="http://schemas.microsoft.com/office/drawing/2014/main" id="{A7CCD38D-BCDD-406D-91C3-B0DDA1B0F36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456" name="Text Box 19">
          <a:extLst>
            <a:ext uri="{FF2B5EF4-FFF2-40B4-BE49-F238E27FC236}">
              <a16:creationId xmlns:a16="http://schemas.microsoft.com/office/drawing/2014/main" id="{DC5EA98F-74AD-4255-A90E-59424CDE9D5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457" name="Text Box 15">
          <a:extLst>
            <a:ext uri="{FF2B5EF4-FFF2-40B4-BE49-F238E27FC236}">
              <a16:creationId xmlns:a16="http://schemas.microsoft.com/office/drawing/2014/main" id="{D534DC20-A84F-4E83-9ED2-FE5C54AE436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58" name="Text Box 16">
          <a:extLst>
            <a:ext uri="{FF2B5EF4-FFF2-40B4-BE49-F238E27FC236}">
              <a16:creationId xmlns:a16="http://schemas.microsoft.com/office/drawing/2014/main" id="{3FF6E0F6-B96A-4E67-97BC-3ABE5D3428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59" name="Text Box 17">
          <a:extLst>
            <a:ext uri="{FF2B5EF4-FFF2-40B4-BE49-F238E27FC236}">
              <a16:creationId xmlns:a16="http://schemas.microsoft.com/office/drawing/2014/main" id="{D40F5951-BF7D-4636-AF3D-C2433C84CF5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60" name="Text Box 18">
          <a:extLst>
            <a:ext uri="{FF2B5EF4-FFF2-40B4-BE49-F238E27FC236}">
              <a16:creationId xmlns:a16="http://schemas.microsoft.com/office/drawing/2014/main" id="{45ED6B3D-916E-411D-A7C9-8ADE6ED4FE4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61" name="Text Box 19">
          <a:extLst>
            <a:ext uri="{FF2B5EF4-FFF2-40B4-BE49-F238E27FC236}">
              <a16:creationId xmlns:a16="http://schemas.microsoft.com/office/drawing/2014/main" id="{826A175A-6534-4DF8-83A2-F8CF8D9016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62" name="Text Box 16">
          <a:extLst>
            <a:ext uri="{FF2B5EF4-FFF2-40B4-BE49-F238E27FC236}">
              <a16:creationId xmlns:a16="http://schemas.microsoft.com/office/drawing/2014/main" id="{8EFEB538-333D-40EA-ACC7-EF07FF3170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63" name="Text Box 17">
          <a:extLst>
            <a:ext uri="{FF2B5EF4-FFF2-40B4-BE49-F238E27FC236}">
              <a16:creationId xmlns:a16="http://schemas.microsoft.com/office/drawing/2014/main" id="{DF6342C1-AFE0-4061-98A0-C53370247B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64" name="Text Box 18">
          <a:extLst>
            <a:ext uri="{FF2B5EF4-FFF2-40B4-BE49-F238E27FC236}">
              <a16:creationId xmlns:a16="http://schemas.microsoft.com/office/drawing/2014/main" id="{F5EC57B1-9BD5-4E81-8746-4807533C652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465" name="Text Box 16">
          <a:extLst>
            <a:ext uri="{FF2B5EF4-FFF2-40B4-BE49-F238E27FC236}">
              <a16:creationId xmlns:a16="http://schemas.microsoft.com/office/drawing/2014/main" id="{71559600-D0F6-48E5-BD27-D485CCCC30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466" name="Text Box 17">
          <a:extLst>
            <a:ext uri="{FF2B5EF4-FFF2-40B4-BE49-F238E27FC236}">
              <a16:creationId xmlns:a16="http://schemas.microsoft.com/office/drawing/2014/main" id="{CEA30ABC-0C7B-4988-9BD7-ACCBC2215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467" name="Text Box 18">
          <a:extLst>
            <a:ext uri="{FF2B5EF4-FFF2-40B4-BE49-F238E27FC236}">
              <a16:creationId xmlns:a16="http://schemas.microsoft.com/office/drawing/2014/main" id="{6ECC2CB4-9513-4AC8-9DED-6FC2CFC188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468" name="Text Box 19">
          <a:extLst>
            <a:ext uri="{FF2B5EF4-FFF2-40B4-BE49-F238E27FC236}">
              <a16:creationId xmlns:a16="http://schemas.microsoft.com/office/drawing/2014/main" id="{82C7D6F3-CFEC-4510-A62B-86EAA115CB4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469" name="Text Box 16">
          <a:extLst>
            <a:ext uri="{FF2B5EF4-FFF2-40B4-BE49-F238E27FC236}">
              <a16:creationId xmlns:a16="http://schemas.microsoft.com/office/drawing/2014/main" id="{928DFAFB-4AAD-41CA-97E5-2D3B39A198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470" name="Text Box 17">
          <a:extLst>
            <a:ext uri="{FF2B5EF4-FFF2-40B4-BE49-F238E27FC236}">
              <a16:creationId xmlns:a16="http://schemas.microsoft.com/office/drawing/2014/main" id="{FA5975CF-288B-41EB-84B6-BF4A5BC4C46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471" name="Text Box 18">
          <a:extLst>
            <a:ext uri="{FF2B5EF4-FFF2-40B4-BE49-F238E27FC236}">
              <a16:creationId xmlns:a16="http://schemas.microsoft.com/office/drawing/2014/main" id="{E6A1398F-79EA-4857-8CDA-5FC9F00705D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472" name="Text Box 19">
          <a:extLst>
            <a:ext uri="{FF2B5EF4-FFF2-40B4-BE49-F238E27FC236}">
              <a16:creationId xmlns:a16="http://schemas.microsoft.com/office/drawing/2014/main" id="{17AED765-F16E-417A-A871-8CF066D82E2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56743"/>
    <xdr:sp macro="" textlink="">
      <xdr:nvSpPr>
        <xdr:cNvPr id="3473" name="Text Box 15">
          <a:extLst>
            <a:ext uri="{FF2B5EF4-FFF2-40B4-BE49-F238E27FC236}">
              <a16:creationId xmlns:a16="http://schemas.microsoft.com/office/drawing/2014/main" id="{1E18A6CE-7374-4725-B80A-5A31020EF2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474" name="Text Box 15">
          <a:extLst>
            <a:ext uri="{FF2B5EF4-FFF2-40B4-BE49-F238E27FC236}">
              <a16:creationId xmlns:a16="http://schemas.microsoft.com/office/drawing/2014/main" id="{39A8F5AE-BD3B-4D25-BA9B-D047BCB33E9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475" name="Text Box 15">
          <a:extLst>
            <a:ext uri="{FF2B5EF4-FFF2-40B4-BE49-F238E27FC236}">
              <a16:creationId xmlns:a16="http://schemas.microsoft.com/office/drawing/2014/main" id="{7AF3F768-B1F7-4BAA-8917-EE9DB9FAC84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476" name="Text Box 15">
          <a:extLst>
            <a:ext uri="{FF2B5EF4-FFF2-40B4-BE49-F238E27FC236}">
              <a16:creationId xmlns:a16="http://schemas.microsoft.com/office/drawing/2014/main" id="{14F9BBDA-CA4E-4F57-97B3-D94541F538F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477" name="Text Box 15">
          <a:extLst>
            <a:ext uri="{FF2B5EF4-FFF2-40B4-BE49-F238E27FC236}">
              <a16:creationId xmlns:a16="http://schemas.microsoft.com/office/drawing/2014/main" id="{A821761A-3DBD-4176-B45D-139D1346ADE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3478" name="Text Box 15">
          <a:extLst>
            <a:ext uri="{FF2B5EF4-FFF2-40B4-BE49-F238E27FC236}">
              <a16:creationId xmlns:a16="http://schemas.microsoft.com/office/drawing/2014/main" id="{AA67A495-6E89-44F2-A1AA-AE52CE98E143}"/>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79" name="Text Box 16">
          <a:extLst>
            <a:ext uri="{FF2B5EF4-FFF2-40B4-BE49-F238E27FC236}">
              <a16:creationId xmlns:a16="http://schemas.microsoft.com/office/drawing/2014/main" id="{FF05D6EA-D5D8-46A4-8677-733AB76C65F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80" name="Text Box 17">
          <a:extLst>
            <a:ext uri="{FF2B5EF4-FFF2-40B4-BE49-F238E27FC236}">
              <a16:creationId xmlns:a16="http://schemas.microsoft.com/office/drawing/2014/main" id="{01D650FD-3668-4763-AED0-39DC43A5FF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81" name="Text Box 18">
          <a:extLst>
            <a:ext uri="{FF2B5EF4-FFF2-40B4-BE49-F238E27FC236}">
              <a16:creationId xmlns:a16="http://schemas.microsoft.com/office/drawing/2014/main" id="{DF53440A-481B-4877-9690-16EF57ABEE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82" name="Text Box 19">
          <a:extLst>
            <a:ext uri="{FF2B5EF4-FFF2-40B4-BE49-F238E27FC236}">
              <a16:creationId xmlns:a16="http://schemas.microsoft.com/office/drawing/2014/main" id="{BD32853B-8E01-4B20-AE29-1D1CCE0876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83" name="Text Box 16">
          <a:extLst>
            <a:ext uri="{FF2B5EF4-FFF2-40B4-BE49-F238E27FC236}">
              <a16:creationId xmlns:a16="http://schemas.microsoft.com/office/drawing/2014/main" id="{EB0BFF3E-44E8-4489-919E-B1F31381FCB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84" name="Text Box 17">
          <a:extLst>
            <a:ext uri="{FF2B5EF4-FFF2-40B4-BE49-F238E27FC236}">
              <a16:creationId xmlns:a16="http://schemas.microsoft.com/office/drawing/2014/main" id="{80409B40-DF64-4183-8112-2FD31B2B64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85" name="Text Box 18">
          <a:extLst>
            <a:ext uri="{FF2B5EF4-FFF2-40B4-BE49-F238E27FC236}">
              <a16:creationId xmlns:a16="http://schemas.microsoft.com/office/drawing/2014/main" id="{A5059A89-A73D-4985-B411-D2D89D7DBB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86" name="Text Box 19">
          <a:extLst>
            <a:ext uri="{FF2B5EF4-FFF2-40B4-BE49-F238E27FC236}">
              <a16:creationId xmlns:a16="http://schemas.microsoft.com/office/drawing/2014/main" id="{C84F7C2A-3C35-43A6-9DCA-87F76194C3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487" name="Text Box 16">
          <a:extLst>
            <a:ext uri="{FF2B5EF4-FFF2-40B4-BE49-F238E27FC236}">
              <a16:creationId xmlns:a16="http://schemas.microsoft.com/office/drawing/2014/main" id="{3218BBD9-68A0-47AE-9082-262B6B1FBB6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488" name="Text Box 17">
          <a:extLst>
            <a:ext uri="{FF2B5EF4-FFF2-40B4-BE49-F238E27FC236}">
              <a16:creationId xmlns:a16="http://schemas.microsoft.com/office/drawing/2014/main" id="{8B03E393-CA18-4E8A-867B-3770DD52A8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489" name="Text Box 18">
          <a:extLst>
            <a:ext uri="{FF2B5EF4-FFF2-40B4-BE49-F238E27FC236}">
              <a16:creationId xmlns:a16="http://schemas.microsoft.com/office/drawing/2014/main" id="{9EE39115-B22F-4F7F-B18F-7833FC2339F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490" name="Text Box 19">
          <a:extLst>
            <a:ext uri="{FF2B5EF4-FFF2-40B4-BE49-F238E27FC236}">
              <a16:creationId xmlns:a16="http://schemas.microsoft.com/office/drawing/2014/main" id="{65F314B2-FEA0-45E2-A8B3-FB13932204E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491" name="Text Box 15">
          <a:extLst>
            <a:ext uri="{FF2B5EF4-FFF2-40B4-BE49-F238E27FC236}">
              <a16:creationId xmlns:a16="http://schemas.microsoft.com/office/drawing/2014/main" id="{03535CF5-71D7-4F64-A389-8A168438564C}"/>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92" name="Text Box 16">
          <a:extLst>
            <a:ext uri="{FF2B5EF4-FFF2-40B4-BE49-F238E27FC236}">
              <a16:creationId xmlns:a16="http://schemas.microsoft.com/office/drawing/2014/main" id="{CF4E6E19-82F7-4A3D-81F5-74780F6E98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93" name="Text Box 17">
          <a:extLst>
            <a:ext uri="{FF2B5EF4-FFF2-40B4-BE49-F238E27FC236}">
              <a16:creationId xmlns:a16="http://schemas.microsoft.com/office/drawing/2014/main" id="{849D65F0-37C8-442C-B8C3-D63AC39418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94" name="Text Box 18">
          <a:extLst>
            <a:ext uri="{FF2B5EF4-FFF2-40B4-BE49-F238E27FC236}">
              <a16:creationId xmlns:a16="http://schemas.microsoft.com/office/drawing/2014/main" id="{5338A537-E8E5-415B-B3A8-A7BA0AF4E2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495" name="Text Box 19">
          <a:extLst>
            <a:ext uri="{FF2B5EF4-FFF2-40B4-BE49-F238E27FC236}">
              <a16:creationId xmlns:a16="http://schemas.microsoft.com/office/drawing/2014/main" id="{D75910B4-70D2-4579-811E-431179A2A2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62</xdr:row>
      <xdr:rowOff>504825</xdr:rowOff>
    </xdr:from>
    <xdr:ext cx="95250" cy="442269"/>
    <xdr:sp macro="" textlink="">
      <xdr:nvSpPr>
        <xdr:cNvPr id="3496" name="Text Box 15">
          <a:extLst>
            <a:ext uri="{FF2B5EF4-FFF2-40B4-BE49-F238E27FC236}">
              <a16:creationId xmlns:a16="http://schemas.microsoft.com/office/drawing/2014/main" id="{94A4F4C0-F845-4B85-9B1A-4C79C589763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97" name="Text Box 16">
          <a:extLst>
            <a:ext uri="{FF2B5EF4-FFF2-40B4-BE49-F238E27FC236}">
              <a16:creationId xmlns:a16="http://schemas.microsoft.com/office/drawing/2014/main" id="{33B17043-C666-4920-9867-58D609BC75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98" name="Text Box 17">
          <a:extLst>
            <a:ext uri="{FF2B5EF4-FFF2-40B4-BE49-F238E27FC236}">
              <a16:creationId xmlns:a16="http://schemas.microsoft.com/office/drawing/2014/main" id="{859D39A2-93E8-494C-BA7A-669B641932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499" name="Text Box 18">
          <a:extLst>
            <a:ext uri="{FF2B5EF4-FFF2-40B4-BE49-F238E27FC236}">
              <a16:creationId xmlns:a16="http://schemas.microsoft.com/office/drawing/2014/main" id="{387D0C9E-B68E-4675-B63D-A1546DD83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500" name="Text Box 16">
          <a:extLst>
            <a:ext uri="{FF2B5EF4-FFF2-40B4-BE49-F238E27FC236}">
              <a16:creationId xmlns:a16="http://schemas.microsoft.com/office/drawing/2014/main" id="{D7312B59-B338-48C4-BC79-AE1D009975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501" name="Text Box 17">
          <a:extLst>
            <a:ext uri="{FF2B5EF4-FFF2-40B4-BE49-F238E27FC236}">
              <a16:creationId xmlns:a16="http://schemas.microsoft.com/office/drawing/2014/main" id="{97398EF4-B377-4256-BA5D-2FE675013C0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502" name="Text Box 18">
          <a:extLst>
            <a:ext uri="{FF2B5EF4-FFF2-40B4-BE49-F238E27FC236}">
              <a16:creationId xmlns:a16="http://schemas.microsoft.com/office/drawing/2014/main" id="{111F2F0F-249F-4BDF-A2E6-2B31767AE8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503" name="Text Box 19">
          <a:extLst>
            <a:ext uri="{FF2B5EF4-FFF2-40B4-BE49-F238E27FC236}">
              <a16:creationId xmlns:a16="http://schemas.microsoft.com/office/drawing/2014/main" id="{33BCCD84-CA69-49E9-AB80-9993BA3412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504" name="Text Box 16">
          <a:extLst>
            <a:ext uri="{FF2B5EF4-FFF2-40B4-BE49-F238E27FC236}">
              <a16:creationId xmlns:a16="http://schemas.microsoft.com/office/drawing/2014/main" id="{B6474333-656C-4265-BEB5-4E6EA5C1A4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505" name="Text Box 17">
          <a:extLst>
            <a:ext uri="{FF2B5EF4-FFF2-40B4-BE49-F238E27FC236}">
              <a16:creationId xmlns:a16="http://schemas.microsoft.com/office/drawing/2014/main" id="{F784EEEF-AA3A-43CA-8F03-C59C633A7B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506" name="Text Box 18">
          <a:extLst>
            <a:ext uri="{FF2B5EF4-FFF2-40B4-BE49-F238E27FC236}">
              <a16:creationId xmlns:a16="http://schemas.microsoft.com/office/drawing/2014/main" id="{1452E8EA-1073-424B-B79E-773F70C48B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507" name="Text Box 15">
          <a:extLst>
            <a:ext uri="{FF2B5EF4-FFF2-40B4-BE49-F238E27FC236}">
              <a16:creationId xmlns:a16="http://schemas.microsoft.com/office/drawing/2014/main" id="{5A4E50E8-6754-4D53-87B1-627CC8313A0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508" name="Text Box 16">
          <a:extLst>
            <a:ext uri="{FF2B5EF4-FFF2-40B4-BE49-F238E27FC236}">
              <a16:creationId xmlns:a16="http://schemas.microsoft.com/office/drawing/2014/main" id="{9C31135C-2FCD-45AF-8375-5C877EADF2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509" name="Text Box 17">
          <a:extLst>
            <a:ext uri="{FF2B5EF4-FFF2-40B4-BE49-F238E27FC236}">
              <a16:creationId xmlns:a16="http://schemas.microsoft.com/office/drawing/2014/main" id="{1F0DC806-B578-4F5C-BFF5-F81A287C0B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510" name="Text Box 18">
          <a:extLst>
            <a:ext uri="{FF2B5EF4-FFF2-40B4-BE49-F238E27FC236}">
              <a16:creationId xmlns:a16="http://schemas.microsoft.com/office/drawing/2014/main" id="{D2AD408F-EFA8-4E95-A5E4-C6F7B40AD9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511" name="Text Box 19">
          <a:extLst>
            <a:ext uri="{FF2B5EF4-FFF2-40B4-BE49-F238E27FC236}">
              <a16:creationId xmlns:a16="http://schemas.microsoft.com/office/drawing/2014/main" id="{56D4B69F-D83B-481A-8845-C5413A94C1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512" name="Text Box 16">
          <a:extLst>
            <a:ext uri="{FF2B5EF4-FFF2-40B4-BE49-F238E27FC236}">
              <a16:creationId xmlns:a16="http://schemas.microsoft.com/office/drawing/2014/main" id="{47424BC7-4BDB-496E-8838-EB3F100ACB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513" name="Text Box 17">
          <a:extLst>
            <a:ext uri="{FF2B5EF4-FFF2-40B4-BE49-F238E27FC236}">
              <a16:creationId xmlns:a16="http://schemas.microsoft.com/office/drawing/2014/main" id="{5183A405-4361-4700-832D-6F9D92FC47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514" name="Text Box 18">
          <a:extLst>
            <a:ext uri="{FF2B5EF4-FFF2-40B4-BE49-F238E27FC236}">
              <a16:creationId xmlns:a16="http://schemas.microsoft.com/office/drawing/2014/main" id="{CB2D8325-4345-496E-856E-97137D0F98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515" name="Text Box 19">
          <a:extLst>
            <a:ext uri="{FF2B5EF4-FFF2-40B4-BE49-F238E27FC236}">
              <a16:creationId xmlns:a16="http://schemas.microsoft.com/office/drawing/2014/main" id="{485B629D-50BD-4D76-84F3-436678A42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516" name="Text Box 16">
          <a:extLst>
            <a:ext uri="{FF2B5EF4-FFF2-40B4-BE49-F238E27FC236}">
              <a16:creationId xmlns:a16="http://schemas.microsoft.com/office/drawing/2014/main" id="{FA5FB285-E00B-4528-B469-DD482F6DFF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517" name="Text Box 17">
          <a:extLst>
            <a:ext uri="{FF2B5EF4-FFF2-40B4-BE49-F238E27FC236}">
              <a16:creationId xmlns:a16="http://schemas.microsoft.com/office/drawing/2014/main" id="{27BB098B-0232-4630-BBF5-1DE88961DB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518" name="Text Box 18">
          <a:extLst>
            <a:ext uri="{FF2B5EF4-FFF2-40B4-BE49-F238E27FC236}">
              <a16:creationId xmlns:a16="http://schemas.microsoft.com/office/drawing/2014/main" id="{5FA71DA2-88B8-4633-8C2B-AA90BDBAF7E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519" name="Text Box 19">
          <a:extLst>
            <a:ext uri="{FF2B5EF4-FFF2-40B4-BE49-F238E27FC236}">
              <a16:creationId xmlns:a16="http://schemas.microsoft.com/office/drawing/2014/main" id="{096B66F4-FCF3-4CF6-BED2-C249670B11F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520" name="Text Box 15">
          <a:extLst>
            <a:ext uri="{FF2B5EF4-FFF2-40B4-BE49-F238E27FC236}">
              <a16:creationId xmlns:a16="http://schemas.microsoft.com/office/drawing/2014/main" id="{EB5FD8FA-6CD0-47F5-ABC4-505F25BA4D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521" name="Text Box 16">
          <a:extLst>
            <a:ext uri="{FF2B5EF4-FFF2-40B4-BE49-F238E27FC236}">
              <a16:creationId xmlns:a16="http://schemas.microsoft.com/office/drawing/2014/main" id="{AAEC8F1A-6BB3-414B-984F-7FF8D28471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522" name="Text Box 17">
          <a:extLst>
            <a:ext uri="{FF2B5EF4-FFF2-40B4-BE49-F238E27FC236}">
              <a16:creationId xmlns:a16="http://schemas.microsoft.com/office/drawing/2014/main" id="{49E8CE86-0B1E-4682-BE56-8B8ACCF3E8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523" name="Text Box 18">
          <a:extLst>
            <a:ext uri="{FF2B5EF4-FFF2-40B4-BE49-F238E27FC236}">
              <a16:creationId xmlns:a16="http://schemas.microsoft.com/office/drawing/2014/main" id="{E7BE3FAD-4345-4765-8E4C-390EF39A507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524" name="Text Box 19">
          <a:extLst>
            <a:ext uri="{FF2B5EF4-FFF2-40B4-BE49-F238E27FC236}">
              <a16:creationId xmlns:a16="http://schemas.microsoft.com/office/drawing/2014/main" id="{A5D89C34-11F7-4D41-BEAA-AD2068FDD1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525" name="Text Box 16">
          <a:extLst>
            <a:ext uri="{FF2B5EF4-FFF2-40B4-BE49-F238E27FC236}">
              <a16:creationId xmlns:a16="http://schemas.microsoft.com/office/drawing/2014/main" id="{FC9102DC-6DF5-4108-BA24-274FDD0C19F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526" name="Text Box 17">
          <a:extLst>
            <a:ext uri="{FF2B5EF4-FFF2-40B4-BE49-F238E27FC236}">
              <a16:creationId xmlns:a16="http://schemas.microsoft.com/office/drawing/2014/main" id="{7BA6CBC5-BAD1-4062-AC91-7C128A564C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64</xdr:row>
      <xdr:rowOff>15875</xdr:rowOff>
    </xdr:from>
    <xdr:ext cx="95250" cy="171450"/>
    <xdr:sp macro="" textlink="">
      <xdr:nvSpPr>
        <xdr:cNvPr id="3527" name="Text Box 18">
          <a:extLst>
            <a:ext uri="{FF2B5EF4-FFF2-40B4-BE49-F238E27FC236}">
              <a16:creationId xmlns:a16="http://schemas.microsoft.com/office/drawing/2014/main" id="{CE064FA3-35CD-485A-8662-109EE049632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528" name="Text Box 16">
          <a:extLst>
            <a:ext uri="{FF2B5EF4-FFF2-40B4-BE49-F238E27FC236}">
              <a16:creationId xmlns:a16="http://schemas.microsoft.com/office/drawing/2014/main" id="{12C7920E-5CAF-40F1-87FA-4A7C17891D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529" name="Text Box 17">
          <a:extLst>
            <a:ext uri="{FF2B5EF4-FFF2-40B4-BE49-F238E27FC236}">
              <a16:creationId xmlns:a16="http://schemas.microsoft.com/office/drawing/2014/main" id="{03F74F72-FB4C-44DF-9F3B-26B32475480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530" name="Text Box 18">
          <a:extLst>
            <a:ext uri="{FF2B5EF4-FFF2-40B4-BE49-F238E27FC236}">
              <a16:creationId xmlns:a16="http://schemas.microsoft.com/office/drawing/2014/main" id="{04CEDFAE-62E1-4B77-B27D-65DBE870F0F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531" name="Text Box 19">
          <a:extLst>
            <a:ext uri="{FF2B5EF4-FFF2-40B4-BE49-F238E27FC236}">
              <a16:creationId xmlns:a16="http://schemas.microsoft.com/office/drawing/2014/main" id="{FC2EDA87-9566-4263-BA66-C9AB95F345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532" name="Text Box 16">
          <a:extLst>
            <a:ext uri="{FF2B5EF4-FFF2-40B4-BE49-F238E27FC236}">
              <a16:creationId xmlns:a16="http://schemas.microsoft.com/office/drawing/2014/main" id="{613972F3-EF88-478D-A0CC-3EED7C15C7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533" name="Text Box 15">
          <a:extLst>
            <a:ext uri="{FF2B5EF4-FFF2-40B4-BE49-F238E27FC236}">
              <a16:creationId xmlns:a16="http://schemas.microsoft.com/office/drawing/2014/main" id="{FE10198B-602A-4147-BF5A-ECA0C7C2E58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8496"/>
    <xdr:sp macro="" textlink="">
      <xdr:nvSpPr>
        <xdr:cNvPr id="3534" name="Text Box 15">
          <a:extLst>
            <a:ext uri="{FF2B5EF4-FFF2-40B4-BE49-F238E27FC236}">
              <a16:creationId xmlns:a16="http://schemas.microsoft.com/office/drawing/2014/main" id="{CD4D91D9-2F00-4544-8DA3-D9BCCFEA816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535" name="Text Box 15">
          <a:extLst>
            <a:ext uri="{FF2B5EF4-FFF2-40B4-BE49-F238E27FC236}">
              <a16:creationId xmlns:a16="http://schemas.microsoft.com/office/drawing/2014/main" id="{C73BC039-8D5C-4EE0-B505-1D762AF5B11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536" name="Text Box 15">
          <a:extLst>
            <a:ext uri="{FF2B5EF4-FFF2-40B4-BE49-F238E27FC236}">
              <a16:creationId xmlns:a16="http://schemas.microsoft.com/office/drawing/2014/main" id="{04D4DC35-7AE2-452D-874B-9EDDC202238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537" name="Text Box 15">
          <a:extLst>
            <a:ext uri="{FF2B5EF4-FFF2-40B4-BE49-F238E27FC236}">
              <a16:creationId xmlns:a16="http://schemas.microsoft.com/office/drawing/2014/main" id="{944063FC-BA2A-481F-8640-D1678763B8D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538" name="Text Box 15">
          <a:extLst>
            <a:ext uri="{FF2B5EF4-FFF2-40B4-BE49-F238E27FC236}">
              <a16:creationId xmlns:a16="http://schemas.microsoft.com/office/drawing/2014/main" id="{A5A65E55-7471-4C0C-8270-D9D5F10A183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539" name="Text Box 15">
          <a:extLst>
            <a:ext uri="{FF2B5EF4-FFF2-40B4-BE49-F238E27FC236}">
              <a16:creationId xmlns:a16="http://schemas.microsoft.com/office/drawing/2014/main" id="{C1B9AAE1-47CA-4E79-AD3B-F8AFDFBFC67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40" name="Text Box 16">
          <a:extLst>
            <a:ext uri="{FF2B5EF4-FFF2-40B4-BE49-F238E27FC236}">
              <a16:creationId xmlns:a16="http://schemas.microsoft.com/office/drawing/2014/main" id="{A30388EC-DD2B-4ED7-B506-1A7D4AD7BEC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41" name="Text Box 17">
          <a:extLst>
            <a:ext uri="{FF2B5EF4-FFF2-40B4-BE49-F238E27FC236}">
              <a16:creationId xmlns:a16="http://schemas.microsoft.com/office/drawing/2014/main" id="{3EBB9B2C-3EDB-48E6-AF44-46DCDFE7E3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42" name="Text Box 18">
          <a:extLst>
            <a:ext uri="{FF2B5EF4-FFF2-40B4-BE49-F238E27FC236}">
              <a16:creationId xmlns:a16="http://schemas.microsoft.com/office/drawing/2014/main" id="{D6A3CC77-7B0F-4365-9703-BD061A84D7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43" name="Text Box 19">
          <a:extLst>
            <a:ext uri="{FF2B5EF4-FFF2-40B4-BE49-F238E27FC236}">
              <a16:creationId xmlns:a16="http://schemas.microsoft.com/office/drawing/2014/main" id="{6FBEE1CC-79B0-4318-B72A-9CA2C180437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44" name="Text Box 16">
          <a:extLst>
            <a:ext uri="{FF2B5EF4-FFF2-40B4-BE49-F238E27FC236}">
              <a16:creationId xmlns:a16="http://schemas.microsoft.com/office/drawing/2014/main" id="{421E6473-8986-455F-AA6E-B36DF9849E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45" name="Text Box 17">
          <a:extLst>
            <a:ext uri="{FF2B5EF4-FFF2-40B4-BE49-F238E27FC236}">
              <a16:creationId xmlns:a16="http://schemas.microsoft.com/office/drawing/2014/main" id="{ED216B11-9F37-4A68-B451-D3B85BA6DC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46" name="Text Box 18">
          <a:extLst>
            <a:ext uri="{FF2B5EF4-FFF2-40B4-BE49-F238E27FC236}">
              <a16:creationId xmlns:a16="http://schemas.microsoft.com/office/drawing/2014/main" id="{B1F512A4-2525-49BB-8EC1-901FE753A75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47" name="Text Box 19">
          <a:extLst>
            <a:ext uri="{FF2B5EF4-FFF2-40B4-BE49-F238E27FC236}">
              <a16:creationId xmlns:a16="http://schemas.microsoft.com/office/drawing/2014/main" id="{6C360260-AE8E-4354-96AA-8C663BEA2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548" name="Text Box 16">
          <a:extLst>
            <a:ext uri="{FF2B5EF4-FFF2-40B4-BE49-F238E27FC236}">
              <a16:creationId xmlns:a16="http://schemas.microsoft.com/office/drawing/2014/main" id="{DB10A4A6-5D51-4C5D-AA59-01F95AEB92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549" name="Text Box 17">
          <a:extLst>
            <a:ext uri="{FF2B5EF4-FFF2-40B4-BE49-F238E27FC236}">
              <a16:creationId xmlns:a16="http://schemas.microsoft.com/office/drawing/2014/main" id="{C58FC64A-865A-41E6-845B-83442139C1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550" name="Text Box 18">
          <a:extLst>
            <a:ext uri="{FF2B5EF4-FFF2-40B4-BE49-F238E27FC236}">
              <a16:creationId xmlns:a16="http://schemas.microsoft.com/office/drawing/2014/main" id="{3A427524-C7C7-43A0-AAC0-47CCB4DD6D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551" name="Text Box 19">
          <a:extLst>
            <a:ext uri="{FF2B5EF4-FFF2-40B4-BE49-F238E27FC236}">
              <a16:creationId xmlns:a16="http://schemas.microsoft.com/office/drawing/2014/main" id="{C9AB7BF1-32F9-4DA5-9528-AAB370F218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552" name="Text Box 15">
          <a:extLst>
            <a:ext uri="{FF2B5EF4-FFF2-40B4-BE49-F238E27FC236}">
              <a16:creationId xmlns:a16="http://schemas.microsoft.com/office/drawing/2014/main" id="{32034D56-FF4D-40C1-B65C-EA4AE617FF6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53" name="Text Box 16">
          <a:extLst>
            <a:ext uri="{FF2B5EF4-FFF2-40B4-BE49-F238E27FC236}">
              <a16:creationId xmlns:a16="http://schemas.microsoft.com/office/drawing/2014/main" id="{4CC04108-163E-47DE-940B-1667E55C8D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54" name="Text Box 17">
          <a:extLst>
            <a:ext uri="{FF2B5EF4-FFF2-40B4-BE49-F238E27FC236}">
              <a16:creationId xmlns:a16="http://schemas.microsoft.com/office/drawing/2014/main" id="{20C2C182-E1FB-4BB2-B359-4BFED65A80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55" name="Text Box 18">
          <a:extLst>
            <a:ext uri="{FF2B5EF4-FFF2-40B4-BE49-F238E27FC236}">
              <a16:creationId xmlns:a16="http://schemas.microsoft.com/office/drawing/2014/main" id="{769B1E21-9F22-4A2A-BE9D-5404665724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56" name="Text Box 19">
          <a:extLst>
            <a:ext uri="{FF2B5EF4-FFF2-40B4-BE49-F238E27FC236}">
              <a16:creationId xmlns:a16="http://schemas.microsoft.com/office/drawing/2014/main" id="{5EC0F49E-C256-47B2-A085-4FFAAC7395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57" name="Text Box 16">
          <a:extLst>
            <a:ext uri="{FF2B5EF4-FFF2-40B4-BE49-F238E27FC236}">
              <a16:creationId xmlns:a16="http://schemas.microsoft.com/office/drawing/2014/main" id="{2EF08F31-BFCA-4DEF-B6CE-7EEDA3ADAD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58" name="Text Box 17">
          <a:extLst>
            <a:ext uri="{FF2B5EF4-FFF2-40B4-BE49-F238E27FC236}">
              <a16:creationId xmlns:a16="http://schemas.microsoft.com/office/drawing/2014/main" id="{10E653EE-F856-437C-A4E4-3D65818C13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59" name="Text Box 18">
          <a:extLst>
            <a:ext uri="{FF2B5EF4-FFF2-40B4-BE49-F238E27FC236}">
              <a16:creationId xmlns:a16="http://schemas.microsoft.com/office/drawing/2014/main" id="{4CBDAD5C-1AB8-4517-BEF3-B319F9A7F9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560" name="Text Box 16">
          <a:extLst>
            <a:ext uri="{FF2B5EF4-FFF2-40B4-BE49-F238E27FC236}">
              <a16:creationId xmlns:a16="http://schemas.microsoft.com/office/drawing/2014/main" id="{F378BAA6-3CB4-4846-9579-19B7432C34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561" name="Text Box 17">
          <a:extLst>
            <a:ext uri="{FF2B5EF4-FFF2-40B4-BE49-F238E27FC236}">
              <a16:creationId xmlns:a16="http://schemas.microsoft.com/office/drawing/2014/main" id="{70C1357F-879C-4DF6-8147-9135DC775B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562" name="Text Box 18">
          <a:extLst>
            <a:ext uri="{FF2B5EF4-FFF2-40B4-BE49-F238E27FC236}">
              <a16:creationId xmlns:a16="http://schemas.microsoft.com/office/drawing/2014/main" id="{1A020FE0-1951-4CCD-B42D-EFFED3D84A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563" name="Text Box 19">
          <a:extLst>
            <a:ext uri="{FF2B5EF4-FFF2-40B4-BE49-F238E27FC236}">
              <a16:creationId xmlns:a16="http://schemas.microsoft.com/office/drawing/2014/main" id="{455279D5-EA5C-42D2-B5E0-3398B71AD5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564" name="Text Box 16">
          <a:extLst>
            <a:ext uri="{FF2B5EF4-FFF2-40B4-BE49-F238E27FC236}">
              <a16:creationId xmlns:a16="http://schemas.microsoft.com/office/drawing/2014/main" id="{A7F3DB2C-6C1A-4CE6-BE73-90EED48CB21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565" name="Text Box 17">
          <a:extLst>
            <a:ext uri="{FF2B5EF4-FFF2-40B4-BE49-F238E27FC236}">
              <a16:creationId xmlns:a16="http://schemas.microsoft.com/office/drawing/2014/main" id="{8357BF1B-ACEC-42B0-9C62-2E92155C4C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566" name="Text Box 18">
          <a:extLst>
            <a:ext uri="{FF2B5EF4-FFF2-40B4-BE49-F238E27FC236}">
              <a16:creationId xmlns:a16="http://schemas.microsoft.com/office/drawing/2014/main" id="{D0C1CD13-29A7-4DED-B6D7-F27EBAD4F1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567" name="Text Box 19">
          <a:extLst>
            <a:ext uri="{FF2B5EF4-FFF2-40B4-BE49-F238E27FC236}">
              <a16:creationId xmlns:a16="http://schemas.microsoft.com/office/drawing/2014/main" id="{43FEB7C7-62BC-4C4E-B515-EB2E227BC9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56743"/>
    <xdr:sp macro="" textlink="">
      <xdr:nvSpPr>
        <xdr:cNvPr id="3568" name="Text Box 15">
          <a:extLst>
            <a:ext uri="{FF2B5EF4-FFF2-40B4-BE49-F238E27FC236}">
              <a16:creationId xmlns:a16="http://schemas.microsoft.com/office/drawing/2014/main" id="{C2588CEC-49EB-49D6-BE6E-AA6EB9E5ED02}"/>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569" name="Text Box 15">
          <a:extLst>
            <a:ext uri="{FF2B5EF4-FFF2-40B4-BE49-F238E27FC236}">
              <a16:creationId xmlns:a16="http://schemas.microsoft.com/office/drawing/2014/main" id="{BDBD5253-9E1E-4B24-8B25-A253B5E6759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570" name="Text Box 15">
          <a:extLst>
            <a:ext uri="{FF2B5EF4-FFF2-40B4-BE49-F238E27FC236}">
              <a16:creationId xmlns:a16="http://schemas.microsoft.com/office/drawing/2014/main" id="{E5E84C37-CE52-4C06-9F4A-A557E50466C4}"/>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571" name="Text Box 15">
          <a:extLst>
            <a:ext uri="{FF2B5EF4-FFF2-40B4-BE49-F238E27FC236}">
              <a16:creationId xmlns:a16="http://schemas.microsoft.com/office/drawing/2014/main" id="{C8CBE7AD-827B-4789-8127-B38B9DA9C55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572" name="Text Box 15">
          <a:extLst>
            <a:ext uri="{FF2B5EF4-FFF2-40B4-BE49-F238E27FC236}">
              <a16:creationId xmlns:a16="http://schemas.microsoft.com/office/drawing/2014/main" id="{F04E2C5D-4CCA-42B6-8B16-E2D513341D8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213632"/>
    <xdr:sp macro="" textlink="">
      <xdr:nvSpPr>
        <xdr:cNvPr id="3573" name="Text Box 15">
          <a:extLst>
            <a:ext uri="{FF2B5EF4-FFF2-40B4-BE49-F238E27FC236}">
              <a16:creationId xmlns:a16="http://schemas.microsoft.com/office/drawing/2014/main" id="{1C0955A7-46A6-4A8F-AF7B-B264E25809F9}"/>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74" name="Text Box 16">
          <a:extLst>
            <a:ext uri="{FF2B5EF4-FFF2-40B4-BE49-F238E27FC236}">
              <a16:creationId xmlns:a16="http://schemas.microsoft.com/office/drawing/2014/main" id="{486FBDCC-F0FE-4CBE-8FED-428496C650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75" name="Text Box 17">
          <a:extLst>
            <a:ext uri="{FF2B5EF4-FFF2-40B4-BE49-F238E27FC236}">
              <a16:creationId xmlns:a16="http://schemas.microsoft.com/office/drawing/2014/main" id="{286247FA-F2FC-44FC-B417-BA93A4F6B51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76" name="Text Box 18">
          <a:extLst>
            <a:ext uri="{FF2B5EF4-FFF2-40B4-BE49-F238E27FC236}">
              <a16:creationId xmlns:a16="http://schemas.microsoft.com/office/drawing/2014/main" id="{39FCAB0A-BF9E-4D9B-9375-A550580B34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77" name="Text Box 19">
          <a:extLst>
            <a:ext uri="{FF2B5EF4-FFF2-40B4-BE49-F238E27FC236}">
              <a16:creationId xmlns:a16="http://schemas.microsoft.com/office/drawing/2014/main" id="{EA84B167-A734-4B6B-B55F-FBB428A4C6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78" name="Text Box 16">
          <a:extLst>
            <a:ext uri="{FF2B5EF4-FFF2-40B4-BE49-F238E27FC236}">
              <a16:creationId xmlns:a16="http://schemas.microsoft.com/office/drawing/2014/main" id="{7CD670FC-F6F8-49ED-A9BA-F92460E838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79" name="Text Box 17">
          <a:extLst>
            <a:ext uri="{FF2B5EF4-FFF2-40B4-BE49-F238E27FC236}">
              <a16:creationId xmlns:a16="http://schemas.microsoft.com/office/drawing/2014/main" id="{A932C024-9198-49AB-B7B6-3C9731348A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80" name="Text Box 18">
          <a:extLst>
            <a:ext uri="{FF2B5EF4-FFF2-40B4-BE49-F238E27FC236}">
              <a16:creationId xmlns:a16="http://schemas.microsoft.com/office/drawing/2014/main" id="{8A906B51-856D-4DA1-AB0C-3273FDC1A3A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81" name="Text Box 19">
          <a:extLst>
            <a:ext uri="{FF2B5EF4-FFF2-40B4-BE49-F238E27FC236}">
              <a16:creationId xmlns:a16="http://schemas.microsoft.com/office/drawing/2014/main" id="{B7FBFBA9-BCDF-4A1C-9200-FA41A6688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582" name="Text Box 16">
          <a:extLst>
            <a:ext uri="{FF2B5EF4-FFF2-40B4-BE49-F238E27FC236}">
              <a16:creationId xmlns:a16="http://schemas.microsoft.com/office/drawing/2014/main" id="{3CD17A2B-3FD8-4F75-9996-402B2CE0BA8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583" name="Text Box 17">
          <a:extLst>
            <a:ext uri="{FF2B5EF4-FFF2-40B4-BE49-F238E27FC236}">
              <a16:creationId xmlns:a16="http://schemas.microsoft.com/office/drawing/2014/main" id="{ED0BB329-3B28-41C8-BA2A-313937BA4D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584" name="Text Box 18">
          <a:extLst>
            <a:ext uri="{FF2B5EF4-FFF2-40B4-BE49-F238E27FC236}">
              <a16:creationId xmlns:a16="http://schemas.microsoft.com/office/drawing/2014/main" id="{B523706A-AA5A-4A51-9367-B64E52B1F0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585" name="Text Box 19">
          <a:extLst>
            <a:ext uri="{FF2B5EF4-FFF2-40B4-BE49-F238E27FC236}">
              <a16:creationId xmlns:a16="http://schemas.microsoft.com/office/drawing/2014/main" id="{FF0B96B8-4716-4826-9F85-7E9DEB5B77F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586" name="Text Box 15">
          <a:extLst>
            <a:ext uri="{FF2B5EF4-FFF2-40B4-BE49-F238E27FC236}">
              <a16:creationId xmlns:a16="http://schemas.microsoft.com/office/drawing/2014/main" id="{FA28056D-52E2-454D-9AF6-10EEB3DBCD5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87" name="Text Box 16">
          <a:extLst>
            <a:ext uri="{FF2B5EF4-FFF2-40B4-BE49-F238E27FC236}">
              <a16:creationId xmlns:a16="http://schemas.microsoft.com/office/drawing/2014/main" id="{2FCE7B03-2AEE-4297-A72A-E5A46A08CF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88" name="Text Box 17">
          <a:extLst>
            <a:ext uri="{FF2B5EF4-FFF2-40B4-BE49-F238E27FC236}">
              <a16:creationId xmlns:a16="http://schemas.microsoft.com/office/drawing/2014/main" id="{DFF415FC-B144-4DD1-AC26-41A51D90C1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89" name="Text Box 18">
          <a:extLst>
            <a:ext uri="{FF2B5EF4-FFF2-40B4-BE49-F238E27FC236}">
              <a16:creationId xmlns:a16="http://schemas.microsoft.com/office/drawing/2014/main" id="{0C7D77BC-87E2-4A0F-9D56-B4EB544D7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590" name="Text Box 19">
          <a:extLst>
            <a:ext uri="{FF2B5EF4-FFF2-40B4-BE49-F238E27FC236}">
              <a16:creationId xmlns:a16="http://schemas.microsoft.com/office/drawing/2014/main" id="{A7AA9A43-893F-4696-B30E-96FE4B0281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66</xdr:row>
      <xdr:rowOff>504825</xdr:rowOff>
    </xdr:from>
    <xdr:ext cx="95250" cy="442269"/>
    <xdr:sp macro="" textlink="">
      <xdr:nvSpPr>
        <xdr:cNvPr id="3591" name="Text Box 15">
          <a:extLst>
            <a:ext uri="{FF2B5EF4-FFF2-40B4-BE49-F238E27FC236}">
              <a16:creationId xmlns:a16="http://schemas.microsoft.com/office/drawing/2014/main" id="{1722ACEA-2718-409C-93CC-55B52172C79B}"/>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92" name="Text Box 16">
          <a:extLst>
            <a:ext uri="{FF2B5EF4-FFF2-40B4-BE49-F238E27FC236}">
              <a16:creationId xmlns:a16="http://schemas.microsoft.com/office/drawing/2014/main" id="{0D32999A-08F7-4B5B-98F9-250E6736B26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93" name="Text Box 17">
          <a:extLst>
            <a:ext uri="{FF2B5EF4-FFF2-40B4-BE49-F238E27FC236}">
              <a16:creationId xmlns:a16="http://schemas.microsoft.com/office/drawing/2014/main" id="{E0B64675-9C05-4589-9298-1A1DF34CD02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594" name="Text Box 18">
          <a:extLst>
            <a:ext uri="{FF2B5EF4-FFF2-40B4-BE49-F238E27FC236}">
              <a16:creationId xmlns:a16="http://schemas.microsoft.com/office/drawing/2014/main" id="{975FE0F5-037F-46DC-BFAE-EF63DFE08B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595" name="Text Box 16">
          <a:extLst>
            <a:ext uri="{FF2B5EF4-FFF2-40B4-BE49-F238E27FC236}">
              <a16:creationId xmlns:a16="http://schemas.microsoft.com/office/drawing/2014/main" id="{1E01E593-E770-4979-A8E2-8658B4C12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596" name="Text Box 17">
          <a:extLst>
            <a:ext uri="{FF2B5EF4-FFF2-40B4-BE49-F238E27FC236}">
              <a16:creationId xmlns:a16="http://schemas.microsoft.com/office/drawing/2014/main" id="{FFDEF9F0-F503-4B64-B6A2-1ABC3644DF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597" name="Text Box 18">
          <a:extLst>
            <a:ext uri="{FF2B5EF4-FFF2-40B4-BE49-F238E27FC236}">
              <a16:creationId xmlns:a16="http://schemas.microsoft.com/office/drawing/2014/main" id="{F341ABDF-D7AC-4663-B6AF-28E0D59131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598" name="Text Box 19">
          <a:extLst>
            <a:ext uri="{FF2B5EF4-FFF2-40B4-BE49-F238E27FC236}">
              <a16:creationId xmlns:a16="http://schemas.microsoft.com/office/drawing/2014/main" id="{FEC0916E-CEAF-42D3-B5CB-9CFF4DC01FC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599" name="Text Box 16">
          <a:extLst>
            <a:ext uri="{FF2B5EF4-FFF2-40B4-BE49-F238E27FC236}">
              <a16:creationId xmlns:a16="http://schemas.microsoft.com/office/drawing/2014/main" id="{E5097E41-A511-45CB-98BC-DAF76D4A74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600" name="Text Box 17">
          <a:extLst>
            <a:ext uri="{FF2B5EF4-FFF2-40B4-BE49-F238E27FC236}">
              <a16:creationId xmlns:a16="http://schemas.microsoft.com/office/drawing/2014/main" id="{B93DE011-EBD7-41D6-8BFD-08DEA7CD40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601" name="Text Box 18">
          <a:extLst>
            <a:ext uri="{FF2B5EF4-FFF2-40B4-BE49-F238E27FC236}">
              <a16:creationId xmlns:a16="http://schemas.microsoft.com/office/drawing/2014/main" id="{C62914AB-592E-4A61-BF23-EBE416C9B6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602" name="Text Box 15">
          <a:extLst>
            <a:ext uri="{FF2B5EF4-FFF2-40B4-BE49-F238E27FC236}">
              <a16:creationId xmlns:a16="http://schemas.microsoft.com/office/drawing/2014/main" id="{4F79D870-D328-4554-9411-A7372AAF4B3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603" name="Text Box 16">
          <a:extLst>
            <a:ext uri="{FF2B5EF4-FFF2-40B4-BE49-F238E27FC236}">
              <a16:creationId xmlns:a16="http://schemas.microsoft.com/office/drawing/2014/main" id="{63860D7C-E3EB-45FE-AD60-89B8967643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604" name="Text Box 17">
          <a:extLst>
            <a:ext uri="{FF2B5EF4-FFF2-40B4-BE49-F238E27FC236}">
              <a16:creationId xmlns:a16="http://schemas.microsoft.com/office/drawing/2014/main" id="{3FA5446E-AE9C-4FFA-82B0-9E7405A99C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605" name="Text Box 18">
          <a:extLst>
            <a:ext uri="{FF2B5EF4-FFF2-40B4-BE49-F238E27FC236}">
              <a16:creationId xmlns:a16="http://schemas.microsoft.com/office/drawing/2014/main" id="{EC3F2966-A4DB-4473-BF5C-5376E0B173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606" name="Text Box 19">
          <a:extLst>
            <a:ext uri="{FF2B5EF4-FFF2-40B4-BE49-F238E27FC236}">
              <a16:creationId xmlns:a16="http://schemas.microsoft.com/office/drawing/2014/main" id="{2687EB90-5BCB-42F5-B388-15D17D7A3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607" name="Text Box 16">
          <a:extLst>
            <a:ext uri="{FF2B5EF4-FFF2-40B4-BE49-F238E27FC236}">
              <a16:creationId xmlns:a16="http://schemas.microsoft.com/office/drawing/2014/main" id="{29A9803F-45B7-480C-BD02-75D3AC4FF28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608" name="Text Box 17">
          <a:extLst>
            <a:ext uri="{FF2B5EF4-FFF2-40B4-BE49-F238E27FC236}">
              <a16:creationId xmlns:a16="http://schemas.microsoft.com/office/drawing/2014/main" id="{307DB1A5-97DA-4190-AA97-5D94D2C08F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609" name="Text Box 18">
          <a:extLst>
            <a:ext uri="{FF2B5EF4-FFF2-40B4-BE49-F238E27FC236}">
              <a16:creationId xmlns:a16="http://schemas.microsoft.com/office/drawing/2014/main" id="{09F80A66-3540-420B-89E6-A7CCD37EDA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610" name="Text Box 19">
          <a:extLst>
            <a:ext uri="{FF2B5EF4-FFF2-40B4-BE49-F238E27FC236}">
              <a16:creationId xmlns:a16="http://schemas.microsoft.com/office/drawing/2014/main" id="{B0DFDA14-4496-4430-8479-1976331210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611" name="Text Box 16">
          <a:extLst>
            <a:ext uri="{FF2B5EF4-FFF2-40B4-BE49-F238E27FC236}">
              <a16:creationId xmlns:a16="http://schemas.microsoft.com/office/drawing/2014/main" id="{2BE3680E-F409-48DB-A237-2F29BE49B1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612" name="Text Box 17">
          <a:extLst>
            <a:ext uri="{FF2B5EF4-FFF2-40B4-BE49-F238E27FC236}">
              <a16:creationId xmlns:a16="http://schemas.microsoft.com/office/drawing/2014/main" id="{ECE479EC-E35D-4236-8CF2-461BA9BDEB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613" name="Text Box 18">
          <a:extLst>
            <a:ext uri="{FF2B5EF4-FFF2-40B4-BE49-F238E27FC236}">
              <a16:creationId xmlns:a16="http://schemas.microsoft.com/office/drawing/2014/main" id="{39DCE25F-BA87-44EE-9A19-83F5EE76B40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614" name="Text Box 19">
          <a:extLst>
            <a:ext uri="{FF2B5EF4-FFF2-40B4-BE49-F238E27FC236}">
              <a16:creationId xmlns:a16="http://schemas.microsoft.com/office/drawing/2014/main" id="{68BEE237-4EE0-4492-AAC6-8F19AB4FF75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615" name="Text Box 15">
          <a:extLst>
            <a:ext uri="{FF2B5EF4-FFF2-40B4-BE49-F238E27FC236}">
              <a16:creationId xmlns:a16="http://schemas.microsoft.com/office/drawing/2014/main" id="{5A79E870-9224-4C8F-92EA-F1182C3BEB3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616" name="Text Box 16">
          <a:extLst>
            <a:ext uri="{FF2B5EF4-FFF2-40B4-BE49-F238E27FC236}">
              <a16:creationId xmlns:a16="http://schemas.microsoft.com/office/drawing/2014/main" id="{5C92B256-B969-43BD-9817-D0C722906A9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617" name="Text Box 17">
          <a:extLst>
            <a:ext uri="{FF2B5EF4-FFF2-40B4-BE49-F238E27FC236}">
              <a16:creationId xmlns:a16="http://schemas.microsoft.com/office/drawing/2014/main" id="{CF455158-A664-4690-82D9-A05D4D15CC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618" name="Text Box 18">
          <a:extLst>
            <a:ext uri="{FF2B5EF4-FFF2-40B4-BE49-F238E27FC236}">
              <a16:creationId xmlns:a16="http://schemas.microsoft.com/office/drawing/2014/main" id="{C3DAD25A-4BB4-4B12-946A-BC0D9694628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619" name="Text Box 19">
          <a:extLst>
            <a:ext uri="{FF2B5EF4-FFF2-40B4-BE49-F238E27FC236}">
              <a16:creationId xmlns:a16="http://schemas.microsoft.com/office/drawing/2014/main" id="{08FD0E1C-8069-4B9A-BFC5-422E330417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620" name="Text Box 16">
          <a:extLst>
            <a:ext uri="{FF2B5EF4-FFF2-40B4-BE49-F238E27FC236}">
              <a16:creationId xmlns:a16="http://schemas.microsoft.com/office/drawing/2014/main" id="{30AFA254-DF0C-4164-9C25-0EA357E8103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621" name="Text Box 17">
          <a:extLst>
            <a:ext uri="{FF2B5EF4-FFF2-40B4-BE49-F238E27FC236}">
              <a16:creationId xmlns:a16="http://schemas.microsoft.com/office/drawing/2014/main" id="{2D3870CC-70A9-4D5B-BB01-EEA08C9BA03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68</xdr:row>
      <xdr:rowOff>15875</xdr:rowOff>
    </xdr:from>
    <xdr:ext cx="95250" cy="171450"/>
    <xdr:sp macro="" textlink="">
      <xdr:nvSpPr>
        <xdr:cNvPr id="3622" name="Text Box 18">
          <a:extLst>
            <a:ext uri="{FF2B5EF4-FFF2-40B4-BE49-F238E27FC236}">
              <a16:creationId xmlns:a16="http://schemas.microsoft.com/office/drawing/2014/main" id="{4F6524C7-340E-402B-B94E-1DA70738052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623" name="Text Box 16">
          <a:extLst>
            <a:ext uri="{FF2B5EF4-FFF2-40B4-BE49-F238E27FC236}">
              <a16:creationId xmlns:a16="http://schemas.microsoft.com/office/drawing/2014/main" id="{2C3103A6-0590-4BE3-9635-ACAA9C1BB1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624" name="Text Box 17">
          <a:extLst>
            <a:ext uri="{FF2B5EF4-FFF2-40B4-BE49-F238E27FC236}">
              <a16:creationId xmlns:a16="http://schemas.microsoft.com/office/drawing/2014/main" id="{3DC8B1C9-1C51-4391-A41A-F7C4D16F39F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625" name="Text Box 18">
          <a:extLst>
            <a:ext uri="{FF2B5EF4-FFF2-40B4-BE49-F238E27FC236}">
              <a16:creationId xmlns:a16="http://schemas.microsoft.com/office/drawing/2014/main" id="{079296A3-5B9C-4C30-B549-DD7758F24DD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626" name="Text Box 19">
          <a:extLst>
            <a:ext uri="{FF2B5EF4-FFF2-40B4-BE49-F238E27FC236}">
              <a16:creationId xmlns:a16="http://schemas.microsoft.com/office/drawing/2014/main" id="{36BBBC0F-86FD-42CC-BB00-1999FAA7FF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627" name="Text Box 16">
          <a:extLst>
            <a:ext uri="{FF2B5EF4-FFF2-40B4-BE49-F238E27FC236}">
              <a16:creationId xmlns:a16="http://schemas.microsoft.com/office/drawing/2014/main" id="{8E41154C-3DBA-425D-9306-0E54B66952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628" name="Text Box 15">
          <a:extLst>
            <a:ext uri="{FF2B5EF4-FFF2-40B4-BE49-F238E27FC236}">
              <a16:creationId xmlns:a16="http://schemas.microsoft.com/office/drawing/2014/main" id="{FF85B293-D715-46A6-9D90-7A1CD41D85D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3629" name="Text Box 15">
          <a:extLst>
            <a:ext uri="{FF2B5EF4-FFF2-40B4-BE49-F238E27FC236}">
              <a16:creationId xmlns:a16="http://schemas.microsoft.com/office/drawing/2014/main" id="{3DF02B28-A9C3-4874-8958-7BF9B1FABBC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630" name="Text Box 15">
          <a:extLst>
            <a:ext uri="{FF2B5EF4-FFF2-40B4-BE49-F238E27FC236}">
              <a16:creationId xmlns:a16="http://schemas.microsoft.com/office/drawing/2014/main" id="{0D1FCBBC-07C2-41EC-9CBF-E1C8F70523F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631" name="Text Box 15">
          <a:extLst>
            <a:ext uri="{FF2B5EF4-FFF2-40B4-BE49-F238E27FC236}">
              <a16:creationId xmlns:a16="http://schemas.microsoft.com/office/drawing/2014/main" id="{4B9676BD-5651-42B4-9A87-B8806582ED1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632" name="Text Box 15">
          <a:extLst>
            <a:ext uri="{FF2B5EF4-FFF2-40B4-BE49-F238E27FC236}">
              <a16:creationId xmlns:a16="http://schemas.microsoft.com/office/drawing/2014/main" id="{FBBCAFAC-C760-446E-A241-3C35C1D44F7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633" name="Text Box 15">
          <a:extLst>
            <a:ext uri="{FF2B5EF4-FFF2-40B4-BE49-F238E27FC236}">
              <a16:creationId xmlns:a16="http://schemas.microsoft.com/office/drawing/2014/main" id="{427331DF-FDEE-43D3-9806-BDE7E073477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634" name="Text Box 15">
          <a:extLst>
            <a:ext uri="{FF2B5EF4-FFF2-40B4-BE49-F238E27FC236}">
              <a16:creationId xmlns:a16="http://schemas.microsoft.com/office/drawing/2014/main" id="{FB8E963C-95A7-4B50-A7F5-F75E2D1970A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35" name="Text Box 16">
          <a:extLst>
            <a:ext uri="{FF2B5EF4-FFF2-40B4-BE49-F238E27FC236}">
              <a16:creationId xmlns:a16="http://schemas.microsoft.com/office/drawing/2014/main" id="{F900D0DB-EB91-4C6B-86AC-9C9FF82EA3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36" name="Text Box 17">
          <a:extLst>
            <a:ext uri="{FF2B5EF4-FFF2-40B4-BE49-F238E27FC236}">
              <a16:creationId xmlns:a16="http://schemas.microsoft.com/office/drawing/2014/main" id="{FD7352F7-CF25-400A-A595-8F9969E0C8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37" name="Text Box 18">
          <a:extLst>
            <a:ext uri="{FF2B5EF4-FFF2-40B4-BE49-F238E27FC236}">
              <a16:creationId xmlns:a16="http://schemas.microsoft.com/office/drawing/2014/main" id="{97F46CF8-C110-4F93-BC47-DC89D2DBB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38" name="Text Box 19">
          <a:extLst>
            <a:ext uri="{FF2B5EF4-FFF2-40B4-BE49-F238E27FC236}">
              <a16:creationId xmlns:a16="http://schemas.microsoft.com/office/drawing/2014/main" id="{D80A1271-B139-4FFA-9154-7D559A1784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39" name="Text Box 16">
          <a:extLst>
            <a:ext uri="{FF2B5EF4-FFF2-40B4-BE49-F238E27FC236}">
              <a16:creationId xmlns:a16="http://schemas.microsoft.com/office/drawing/2014/main" id="{0DC94906-B1BC-438D-9C93-A4BA7FD1E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40" name="Text Box 17">
          <a:extLst>
            <a:ext uri="{FF2B5EF4-FFF2-40B4-BE49-F238E27FC236}">
              <a16:creationId xmlns:a16="http://schemas.microsoft.com/office/drawing/2014/main" id="{0C4F27FD-ABF7-4DDC-9B8B-B61CBFE02F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41" name="Text Box 18">
          <a:extLst>
            <a:ext uri="{FF2B5EF4-FFF2-40B4-BE49-F238E27FC236}">
              <a16:creationId xmlns:a16="http://schemas.microsoft.com/office/drawing/2014/main" id="{74EB4BDA-EED0-4C21-932D-27A132A8E2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42" name="Text Box 19">
          <a:extLst>
            <a:ext uri="{FF2B5EF4-FFF2-40B4-BE49-F238E27FC236}">
              <a16:creationId xmlns:a16="http://schemas.microsoft.com/office/drawing/2014/main" id="{DC4BD373-4303-4FD0-8C82-AAD21674C14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643" name="Text Box 16">
          <a:extLst>
            <a:ext uri="{FF2B5EF4-FFF2-40B4-BE49-F238E27FC236}">
              <a16:creationId xmlns:a16="http://schemas.microsoft.com/office/drawing/2014/main" id="{A5595741-03C3-4655-AFB8-812640E3145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644" name="Text Box 17">
          <a:extLst>
            <a:ext uri="{FF2B5EF4-FFF2-40B4-BE49-F238E27FC236}">
              <a16:creationId xmlns:a16="http://schemas.microsoft.com/office/drawing/2014/main" id="{F93B0888-6FBE-4B25-B213-7C8E3C963C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645" name="Text Box 18">
          <a:extLst>
            <a:ext uri="{FF2B5EF4-FFF2-40B4-BE49-F238E27FC236}">
              <a16:creationId xmlns:a16="http://schemas.microsoft.com/office/drawing/2014/main" id="{E96FBD13-C46F-4D76-B5F7-521928ED5E3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646" name="Text Box 19">
          <a:extLst>
            <a:ext uri="{FF2B5EF4-FFF2-40B4-BE49-F238E27FC236}">
              <a16:creationId xmlns:a16="http://schemas.microsoft.com/office/drawing/2014/main" id="{AB241C3D-9243-488F-BC33-2164F200C24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647" name="Text Box 15">
          <a:extLst>
            <a:ext uri="{FF2B5EF4-FFF2-40B4-BE49-F238E27FC236}">
              <a16:creationId xmlns:a16="http://schemas.microsoft.com/office/drawing/2014/main" id="{69B0F1EC-C48E-41C2-AEF5-A4F021CC53F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48" name="Text Box 16">
          <a:extLst>
            <a:ext uri="{FF2B5EF4-FFF2-40B4-BE49-F238E27FC236}">
              <a16:creationId xmlns:a16="http://schemas.microsoft.com/office/drawing/2014/main" id="{EBA18EEB-F3EE-45DB-9B5C-DF498E7D5A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49" name="Text Box 17">
          <a:extLst>
            <a:ext uri="{FF2B5EF4-FFF2-40B4-BE49-F238E27FC236}">
              <a16:creationId xmlns:a16="http://schemas.microsoft.com/office/drawing/2014/main" id="{0A425F12-C061-49CD-964D-038BCF470E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50" name="Text Box 18">
          <a:extLst>
            <a:ext uri="{FF2B5EF4-FFF2-40B4-BE49-F238E27FC236}">
              <a16:creationId xmlns:a16="http://schemas.microsoft.com/office/drawing/2014/main" id="{32D04962-64E7-4986-B76E-4D37DEA551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51" name="Text Box 19">
          <a:extLst>
            <a:ext uri="{FF2B5EF4-FFF2-40B4-BE49-F238E27FC236}">
              <a16:creationId xmlns:a16="http://schemas.microsoft.com/office/drawing/2014/main" id="{D21EAB7D-E272-4A0C-85F6-1BA339FFE8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52" name="Text Box 16">
          <a:extLst>
            <a:ext uri="{FF2B5EF4-FFF2-40B4-BE49-F238E27FC236}">
              <a16:creationId xmlns:a16="http://schemas.microsoft.com/office/drawing/2014/main" id="{81022FA5-2F57-4314-949B-055BFB59DC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53" name="Text Box 17">
          <a:extLst>
            <a:ext uri="{FF2B5EF4-FFF2-40B4-BE49-F238E27FC236}">
              <a16:creationId xmlns:a16="http://schemas.microsoft.com/office/drawing/2014/main" id="{90098041-C2B0-49E7-9549-74A82A55A1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54" name="Text Box 18">
          <a:extLst>
            <a:ext uri="{FF2B5EF4-FFF2-40B4-BE49-F238E27FC236}">
              <a16:creationId xmlns:a16="http://schemas.microsoft.com/office/drawing/2014/main" id="{B95E9BD1-811E-4AC1-9167-A84350DB5A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55" name="Text Box 16">
          <a:extLst>
            <a:ext uri="{FF2B5EF4-FFF2-40B4-BE49-F238E27FC236}">
              <a16:creationId xmlns:a16="http://schemas.microsoft.com/office/drawing/2014/main" id="{8A588660-DD99-4BBF-9521-5D60EB30AC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56" name="Text Box 17">
          <a:extLst>
            <a:ext uri="{FF2B5EF4-FFF2-40B4-BE49-F238E27FC236}">
              <a16:creationId xmlns:a16="http://schemas.microsoft.com/office/drawing/2014/main" id="{6397A2ED-7FF9-400C-97C6-40A742C3E55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57" name="Text Box 18">
          <a:extLst>
            <a:ext uri="{FF2B5EF4-FFF2-40B4-BE49-F238E27FC236}">
              <a16:creationId xmlns:a16="http://schemas.microsoft.com/office/drawing/2014/main" id="{06657734-66EA-40F8-B2D8-2AEAD9CA72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58" name="Text Box 19">
          <a:extLst>
            <a:ext uri="{FF2B5EF4-FFF2-40B4-BE49-F238E27FC236}">
              <a16:creationId xmlns:a16="http://schemas.microsoft.com/office/drawing/2014/main" id="{31189102-0DA7-4439-A008-7B484929C8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59" name="Text Box 16">
          <a:extLst>
            <a:ext uri="{FF2B5EF4-FFF2-40B4-BE49-F238E27FC236}">
              <a16:creationId xmlns:a16="http://schemas.microsoft.com/office/drawing/2014/main" id="{46828BC4-0794-47E8-B7A8-5A5F822709E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60" name="Text Box 17">
          <a:extLst>
            <a:ext uri="{FF2B5EF4-FFF2-40B4-BE49-F238E27FC236}">
              <a16:creationId xmlns:a16="http://schemas.microsoft.com/office/drawing/2014/main" id="{B49DEA6C-6EA7-472A-B07E-67254E5125C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61" name="Text Box 18">
          <a:extLst>
            <a:ext uri="{FF2B5EF4-FFF2-40B4-BE49-F238E27FC236}">
              <a16:creationId xmlns:a16="http://schemas.microsoft.com/office/drawing/2014/main" id="{51F8B508-B7CC-410F-9B63-CD2850AE6B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62" name="Text Box 19">
          <a:extLst>
            <a:ext uri="{FF2B5EF4-FFF2-40B4-BE49-F238E27FC236}">
              <a16:creationId xmlns:a16="http://schemas.microsoft.com/office/drawing/2014/main" id="{CBB1B127-FFBE-42D7-B30D-952BB2F4FA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56743"/>
    <xdr:sp macro="" textlink="">
      <xdr:nvSpPr>
        <xdr:cNvPr id="3663" name="Text Box 15">
          <a:extLst>
            <a:ext uri="{FF2B5EF4-FFF2-40B4-BE49-F238E27FC236}">
              <a16:creationId xmlns:a16="http://schemas.microsoft.com/office/drawing/2014/main" id="{35AAA6ED-23B7-42B6-91EE-FCFBEBA469E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664" name="Text Box 15">
          <a:extLst>
            <a:ext uri="{FF2B5EF4-FFF2-40B4-BE49-F238E27FC236}">
              <a16:creationId xmlns:a16="http://schemas.microsoft.com/office/drawing/2014/main" id="{497FA8B3-E1D9-4CA6-AB28-43A39E25297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665" name="Text Box 15">
          <a:extLst>
            <a:ext uri="{FF2B5EF4-FFF2-40B4-BE49-F238E27FC236}">
              <a16:creationId xmlns:a16="http://schemas.microsoft.com/office/drawing/2014/main" id="{04F46F4E-E6B6-4188-9CEC-834F581505A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666" name="Text Box 15">
          <a:extLst>
            <a:ext uri="{FF2B5EF4-FFF2-40B4-BE49-F238E27FC236}">
              <a16:creationId xmlns:a16="http://schemas.microsoft.com/office/drawing/2014/main" id="{FE0B1C50-3CD3-48EB-A04E-479EAF7E790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667" name="Text Box 15">
          <a:extLst>
            <a:ext uri="{FF2B5EF4-FFF2-40B4-BE49-F238E27FC236}">
              <a16:creationId xmlns:a16="http://schemas.microsoft.com/office/drawing/2014/main" id="{87BC4244-9A14-420C-9099-8C89149AABC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3668" name="Text Box 15">
          <a:extLst>
            <a:ext uri="{FF2B5EF4-FFF2-40B4-BE49-F238E27FC236}">
              <a16:creationId xmlns:a16="http://schemas.microsoft.com/office/drawing/2014/main" id="{6EBCB829-E5C4-4607-B4B0-41E8AC2A01BA}"/>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69" name="Text Box 16">
          <a:extLst>
            <a:ext uri="{FF2B5EF4-FFF2-40B4-BE49-F238E27FC236}">
              <a16:creationId xmlns:a16="http://schemas.microsoft.com/office/drawing/2014/main" id="{A10D6257-CF64-4317-A5B0-EA60150CF5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70" name="Text Box 17">
          <a:extLst>
            <a:ext uri="{FF2B5EF4-FFF2-40B4-BE49-F238E27FC236}">
              <a16:creationId xmlns:a16="http://schemas.microsoft.com/office/drawing/2014/main" id="{DB9F4C35-1122-48A4-BDE8-E7EF9F6B5C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71" name="Text Box 18">
          <a:extLst>
            <a:ext uri="{FF2B5EF4-FFF2-40B4-BE49-F238E27FC236}">
              <a16:creationId xmlns:a16="http://schemas.microsoft.com/office/drawing/2014/main" id="{19C31CCE-3E68-4F60-A986-28C13907FD9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72" name="Text Box 19">
          <a:extLst>
            <a:ext uri="{FF2B5EF4-FFF2-40B4-BE49-F238E27FC236}">
              <a16:creationId xmlns:a16="http://schemas.microsoft.com/office/drawing/2014/main" id="{D2919EF1-2410-472E-AE46-04EFF3CD2F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73" name="Text Box 16">
          <a:extLst>
            <a:ext uri="{FF2B5EF4-FFF2-40B4-BE49-F238E27FC236}">
              <a16:creationId xmlns:a16="http://schemas.microsoft.com/office/drawing/2014/main" id="{19F8B381-7871-44E2-8FD1-2A8206F3D1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74" name="Text Box 17">
          <a:extLst>
            <a:ext uri="{FF2B5EF4-FFF2-40B4-BE49-F238E27FC236}">
              <a16:creationId xmlns:a16="http://schemas.microsoft.com/office/drawing/2014/main" id="{89FEA489-855A-4864-AE59-8CF024E2D2F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75" name="Text Box 18">
          <a:extLst>
            <a:ext uri="{FF2B5EF4-FFF2-40B4-BE49-F238E27FC236}">
              <a16:creationId xmlns:a16="http://schemas.microsoft.com/office/drawing/2014/main" id="{09A9C255-A094-4645-987F-C291330B16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76" name="Text Box 19">
          <a:extLst>
            <a:ext uri="{FF2B5EF4-FFF2-40B4-BE49-F238E27FC236}">
              <a16:creationId xmlns:a16="http://schemas.microsoft.com/office/drawing/2014/main" id="{AC98172A-9CB6-4E58-B383-BFC795AE18C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677" name="Text Box 16">
          <a:extLst>
            <a:ext uri="{FF2B5EF4-FFF2-40B4-BE49-F238E27FC236}">
              <a16:creationId xmlns:a16="http://schemas.microsoft.com/office/drawing/2014/main" id="{08CEF1DA-4C81-42E2-A2C7-095E69FD597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678" name="Text Box 17">
          <a:extLst>
            <a:ext uri="{FF2B5EF4-FFF2-40B4-BE49-F238E27FC236}">
              <a16:creationId xmlns:a16="http://schemas.microsoft.com/office/drawing/2014/main" id="{A52EB232-4467-4532-BE0C-893F2EF6E12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679" name="Text Box 18">
          <a:extLst>
            <a:ext uri="{FF2B5EF4-FFF2-40B4-BE49-F238E27FC236}">
              <a16:creationId xmlns:a16="http://schemas.microsoft.com/office/drawing/2014/main" id="{7AF3F503-C702-491B-9CA5-C90FD85592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680" name="Text Box 19">
          <a:extLst>
            <a:ext uri="{FF2B5EF4-FFF2-40B4-BE49-F238E27FC236}">
              <a16:creationId xmlns:a16="http://schemas.microsoft.com/office/drawing/2014/main" id="{CD919286-6287-4EAC-9BA5-79F392F3648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681" name="Text Box 15">
          <a:extLst>
            <a:ext uri="{FF2B5EF4-FFF2-40B4-BE49-F238E27FC236}">
              <a16:creationId xmlns:a16="http://schemas.microsoft.com/office/drawing/2014/main" id="{FE304132-9FDC-4BD4-BCF4-D367BFC7C2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82" name="Text Box 16">
          <a:extLst>
            <a:ext uri="{FF2B5EF4-FFF2-40B4-BE49-F238E27FC236}">
              <a16:creationId xmlns:a16="http://schemas.microsoft.com/office/drawing/2014/main" id="{EB7622F5-0A2A-4E10-970E-7FA7DFA95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83" name="Text Box 17">
          <a:extLst>
            <a:ext uri="{FF2B5EF4-FFF2-40B4-BE49-F238E27FC236}">
              <a16:creationId xmlns:a16="http://schemas.microsoft.com/office/drawing/2014/main" id="{84C33DEB-010C-4BBF-A0D3-757C53550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84" name="Text Box 18">
          <a:extLst>
            <a:ext uri="{FF2B5EF4-FFF2-40B4-BE49-F238E27FC236}">
              <a16:creationId xmlns:a16="http://schemas.microsoft.com/office/drawing/2014/main" id="{19BD7B72-941C-407C-9701-8B1888FB13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85" name="Text Box 19">
          <a:extLst>
            <a:ext uri="{FF2B5EF4-FFF2-40B4-BE49-F238E27FC236}">
              <a16:creationId xmlns:a16="http://schemas.microsoft.com/office/drawing/2014/main" id="{0F6CE62D-95DD-449F-82E2-B45B10424A6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70</xdr:row>
      <xdr:rowOff>504825</xdr:rowOff>
    </xdr:from>
    <xdr:ext cx="95250" cy="442269"/>
    <xdr:sp macro="" textlink="">
      <xdr:nvSpPr>
        <xdr:cNvPr id="3686" name="Text Box 15">
          <a:extLst>
            <a:ext uri="{FF2B5EF4-FFF2-40B4-BE49-F238E27FC236}">
              <a16:creationId xmlns:a16="http://schemas.microsoft.com/office/drawing/2014/main" id="{0D119A6A-C301-4286-A127-FCD558DCC0C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87" name="Text Box 16">
          <a:extLst>
            <a:ext uri="{FF2B5EF4-FFF2-40B4-BE49-F238E27FC236}">
              <a16:creationId xmlns:a16="http://schemas.microsoft.com/office/drawing/2014/main" id="{83A2A67E-6145-4E7D-AB22-8B98B37FFB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88" name="Text Box 17">
          <a:extLst>
            <a:ext uri="{FF2B5EF4-FFF2-40B4-BE49-F238E27FC236}">
              <a16:creationId xmlns:a16="http://schemas.microsoft.com/office/drawing/2014/main" id="{3B2EE7D6-67A8-4D0D-8FAE-FC721DDF3A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689" name="Text Box 18">
          <a:extLst>
            <a:ext uri="{FF2B5EF4-FFF2-40B4-BE49-F238E27FC236}">
              <a16:creationId xmlns:a16="http://schemas.microsoft.com/office/drawing/2014/main" id="{82D7C409-813A-47D5-BD8D-EB9E5BD25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90" name="Text Box 16">
          <a:extLst>
            <a:ext uri="{FF2B5EF4-FFF2-40B4-BE49-F238E27FC236}">
              <a16:creationId xmlns:a16="http://schemas.microsoft.com/office/drawing/2014/main" id="{B06FB741-FCEE-4643-97F4-685544C913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91" name="Text Box 17">
          <a:extLst>
            <a:ext uri="{FF2B5EF4-FFF2-40B4-BE49-F238E27FC236}">
              <a16:creationId xmlns:a16="http://schemas.microsoft.com/office/drawing/2014/main" id="{C1023A9D-3A06-4C9B-BCF8-00DAC47697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92" name="Text Box 18">
          <a:extLst>
            <a:ext uri="{FF2B5EF4-FFF2-40B4-BE49-F238E27FC236}">
              <a16:creationId xmlns:a16="http://schemas.microsoft.com/office/drawing/2014/main" id="{DB13429F-AF38-4639-86BF-5678016D3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93" name="Text Box 19">
          <a:extLst>
            <a:ext uri="{FF2B5EF4-FFF2-40B4-BE49-F238E27FC236}">
              <a16:creationId xmlns:a16="http://schemas.microsoft.com/office/drawing/2014/main" id="{30844F25-9C6E-4B3B-B660-5ECAF2B16D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94" name="Text Box 16">
          <a:extLst>
            <a:ext uri="{FF2B5EF4-FFF2-40B4-BE49-F238E27FC236}">
              <a16:creationId xmlns:a16="http://schemas.microsoft.com/office/drawing/2014/main" id="{9066001E-7B85-4E3F-8F5B-31292D2B3B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95" name="Text Box 17">
          <a:extLst>
            <a:ext uri="{FF2B5EF4-FFF2-40B4-BE49-F238E27FC236}">
              <a16:creationId xmlns:a16="http://schemas.microsoft.com/office/drawing/2014/main" id="{5A2ADB80-A319-41E8-A429-9274B594F8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696" name="Text Box 18">
          <a:extLst>
            <a:ext uri="{FF2B5EF4-FFF2-40B4-BE49-F238E27FC236}">
              <a16:creationId xmlns:a16="http://schemas.microsoft.com/office/drawing/2014/main" id="{C2040A6B-B446-46E9-8AFF-3B0F4D7AE3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697" name="Text Box 15">
          <a:extLst>
            <a:ext uri="{FF2B5EF4-FFF2-40B4-BE49-F238E27FC236}">
              <a16:creationId xmlns:a16="http://schemas.microsoft.com/office/drawing/2014/main" id="{67BBD93F-DFCD-4C33-8C33-67918718F2C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98" name="Text Box 16">
          <a:extLst>
            <a:ext uri="{FF2B5EF4-FFF2-40B4-BE49-F238E27FC236}">
              <a16:creationId xmlns:a16="http://schemas.microsoft.com/office/drawing/2014/main" id="{1CBC58D3-BC2D-4331-B3C2-04ABF3904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699" name="Text Box 17">
          <a:extLst>
            <a:ext uri="{FF2B5EF4-FFF2-40B4-BE49-F238E27FC236}">
              <a16:creationId xmlns:a16="http://schemas.microsoft.com/office/drawing/2014/main" id="{E86E5066-F068-4403-9CE3-C3E632C507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700" name="Text Box 18">
          <a:extLst>
            <a:ext uri="{FF2B5EF4-FFF2-40B4-BE49-F238E27FC236}">
              <a16:creationId xmlns:a16="http://schemas.microsoft.com/office/drawing/2014/main" id="{CFF117B1-BFA2-47DC-8EA4-EB5C524E2C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701" name="Text Box 19">
          <a:extLst>
            <a:ext uri="{FF2B5EF4-FFF2-40B4-BE49-F238E27FC236}">
              <a16:creationId xmlns:a16="http://schemas.microsoft.com/office/drawing/2014/main" id="{FB33CB02-8CB1-4C5F-B1E9-E1C2A27466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702" name="Text Box 16">
          <a:extLst>
            <a:ext uri="{FF2B5EF4-FFF2-40B4-BE49-F238E27FC236}">
              <a16:creationId xmlns:a16="http://schemas.microsoft.com/office/drawing/2014/main" id="{442AB492-24DA-4F38-9690-29958E9538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703" name="Text Box 17">
          <a:extLst>
            <a:ext uri="{FF2B5EF4-FFF2-40B4-BE49-F238E27FC236}">
              <a16:creationId xmlns:a16="http://schemas.microsoft.com/office/drawing/2014/main" id="{4010D55C-7A99-4E0C-B6CA-FF6F5E63D80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704" name="Text Box 18">
          <a:extLst>
            <a:ext uri="{FF2B5EF4-FFF2-40B4-BE49-F238E27FC236}">
              <a16:creationId xmlns:a16="http://schemas.microsoft.com/office/drawing/2014/main" id="{94C971E2-F58D-4967-A7EC-7DE0877638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705" name="Text Box 19">
          <a:extLst>
            <a:ext uri="{FF2B5EF4-FFF2-40B4-BE49-F238E27FC236}">
              <a16:creationId xmlns:a16="http://schemas.microsoft.com/office/drawing/2014/main" id="{90A8F29E-8050-454A-B919-845154D4291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706" name="Text Box 16">
          <a:extLst>
            <a:ext uri="{FF2B5EF4-FFF2-40B4-BE49-F238E27FC236}">
              <a16:creationId xmlns:a16="http://schemas.microsoft.com/office/drawing/2014/main" id="{00FD2DBC-97AA-42D5-9445-98C40CC68E1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707" name="Text Box 17">
          <a:extLst>
            <a:ext uri="{FF2B5EF4-FFF2-40B4-BE49-F238E27FC236}">
              <a16:creationId xmlns:a16="http://schemas.microsoft.com/office/drawing/2014/main" id="{92F781E8-8920-4BED-AB00-9611919F388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708" name="Text Box 18">
          <a:extLst>
            <a:ext uri="{FF2B5EF4-FFF2-40B4-BE49-F238E27FC236}">
              <a16:creationId xmlns:a16="http://schemas.microsoft.com/office/drawing/2014/main" id="{072504E1-F71A-4869-A86C-78ABF60D92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709" name="Text Box 19">
          <a:extLst>
            <a:ext uri="{FF2B5EF4-FFF2-40B4-BE49-F238E27FC236}">
              <a16:creationId xmlns:a16="http://schemas.microsoft.com/office/drawing/2014/main" id="{5769AE62-38B9-4058-A089-678B624B03F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710" name="Text Box 15">
          <a:extLst>
            <a:ext uri="{FF2B5EF4-FFF2-40B4-BE49-F238E27FC236}">
              <a16:creationId xmlns:a16="http://schemas.microsoft.com/office/drawing/2014/main" id="{76C82D4B-0790-47A2-9CE9-4DC106B7B53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711" name="Text Box 16">
          <a:extLst>
            <a:ext uri="{FF2B5EF4-FFF2-40B4-BE49-F238E27FC236}">
              <a16:creationId xmlns:a16="http://schemas.microsoft.com/office/drawing/2014/main" id="{0744E85B-4BA3-4477-9CED-22061213AEA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712" name="Text Box 17">
          <a:extLst>
            <a:ext uri="{FF2B5EF4-FFF2-40B4-BE49-F238E27FC236}">
              <a16:creationId xmlns:a16="http://schemas.microsoft.com/office/drawing/2014/main" id="{118DE898-E376-45AE-A16A-2DAC09518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713" name="Text Box 18">
          <a:extLst>
            <a:ext uri="{FF2B5EF4-FFF2-40B4-BE49-F238E27FC236}">
              <a16:creationId xmlns:a16="http://schemas.microsoft.com/office/drawing/2014/main" id="{A5A67860-6AB6-4F66-B995-7A03BD2AC5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714" name="Text Box 19">
          <a:extLst>
            <a:ext uri="{FF2B5EF4-FFF2-40B4-BE49-F238E27FC236}">
              <a16:creationId xmlns:a16="http://schemas.microsoft.com/office/drawing/2014/main" id="{8A0B52FB-76BD-45E2-BE73-BEC85F3A02B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715" name="Text Box 16">
          <a:extLst>
            <a:ext uri="{FF2B5EF4-FFF2-40B4-BE49-F238E27FC236}">
              <a16:creationId xmlns:a16="http://schemas.microsoft.com/office/drawing/2014/main" id="{F50FE25B-2421-425B-AD52-0E5044BE83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716" name="Text Box 17">
          <a:extLst>
            <a:ext uri="{FF2B5EF4-FFF2-40B4-BE49-F238E27FC236}">
              <a16:creationId xmlns:a16="http://schemas.microsoft.com/office/drawing/2014/main" id="{60C2A238-7FA2-414B-8B02-C86A79336A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72</xdr:row>
      <xdr:rowOff>15875</xdr:rowOff>
    </xdr:from>
    <xdr:ext cx="95250" cy="171450"/>
    <xdr:sp macro="" textlink="">
      <xdr:nvSpPr>
        <xdr:cNvPr id="3717" name="Text Box 18">
          <a:extLst>
            <a:ext uri="{FF2B5EF4-FFF2-40B4-BE49-F238E27FC236}">
              <a16:creationId xmlns:a16="http://schemas.microsoft.com/office/drawing/2014/main" id="{ADE91C44-D951-4CBE-B68A-A7D17BCEAB5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718" name="Text Box 16">
          <a:extLst>
            <a:ext uri="{FF2B5EF4-FFF2-40B4-BE49-F238E27FC236}">
              <a16:creationId xmlns:a16="http://schemas.microsoft.com/office/drawing/2014/main" id="{540AD9BE-8D88-4BD9-AA5F-553C1F2E8F5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719" name="Text Box 17">
          <a:extLst>
            <a:ext uri="{FF2B5EF4-FFF2-40B4-BE49-F238E27FC236}">
              <a16:creationId xmlns:a16="http://schemas.microsoft.com/office/drawing/2014/main" id="{D5E921FA-1BD3-4C71-8D47-F46720955D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720" name="Text Box 18">
          <a:extLst>
            <a:ext uri="{FF2B5EF4-FFF2-40B4-BE49-F238E27FC236}">
              <a16:creationId xmlns:a16="http://schemas.microsoft.com/office/drawing/2014/main" id="{04BD1307-07A4-40F5-BAEB-AAEE4877CC3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721" name="Text Box 19">
          <a:extLst>
            <a:ext uri="{FF2B5EF4-FFF2-40B4-BE49-F238E27FC236}">
              <a16:creationId xmlns:a16="http://schemas.microsoft.com/office/drawing/2014/main" id="{CB08ECD1-6E30-4D21-8D05-DAC51F1833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722" name="Text Box 16">
          <a:extLst>
            <a:ext uri="{FF2B5EF4-FFF2-40B4-BE49-F238E27FC236}">
              <a16:creationId xmlns:a16="http://schemas.microsoft.com/office/drawing/2014/main" id="{75EFF894-BC6E-411C-9A6C-B7430A691E4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723" name="Text Box 15">
          <a:extLst>
            <a:ext uri="{FF2B5EF4-FFF2-40B4-BE49-F238E27FC236}">
              <a16:creationId xmlns:a16="http://schemas.microsoft.com/office/drawing/2014/main" id="{4A996122-E0EA-45AA-890E-EDFDDA8D289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3724" name="Text Box 15">
          <a:extLst>
            <a:ext uri="{FF2B5EF4-FFF2-40B4-BE49-F238E27FC236}">
              <a16:creationId xmlns:a16="http://schemas.microsoft.com/office/drawing/2014/main" id="{16782361-7F8D-4D9C-8678-D1DC9F13856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725" name="Text Box 15">
          <a:extLst>
            <a:ext uri="{FF2B5EF4-FFF2-40B4-BE49-F238E27FC236}">
              <a16:creationId xmlns:a16="http://schemas.microsoft.com/office/drawing/2014/main" id="{4804FEE7-D092-4526-A779-1D30822C26E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726" name="Text Box 15">
          <a:extLst>
            <a:ext uri="{FF2B5EF4-FFF2-40B4-BE49-F238E27FC236}">
              <a16:creationId xmlns:a16="http://schemas.microsoft.com/office/drawing/2014/main" id="{453756A0-2842-41E9-95D6-B10735AF283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727" name="Text Box 15">
          <a:extLst>
            <a:ext uri="{FF2B5EF4-FFF2-40B4-BE49-F238E27FC236}">
              <a16:creationId xmlns:a16="http://schemas.microsoft.com/office/drawing/2014/main" id="{376B8D5B-ACA4-4075-971D-D313BF511B3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728" name="Text Box 15">
          <a:extLst>
            <a:ext uri="{FF2B5EF4-FFF2-40B4-BE49-F238E27FC236}">
              <a16:creationId xmlns:a16="http://schemas.microsoft.com/office/drawing/2014/main" id="{12779942-5C33-4953-A300-04750582592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729" name="Text Box 15">
          <a:extLst>
            <a:ext uri="{FF2B5EF4-FFF2-40B4-BE49-F238E27FC236}">
              <a16:creationId xmlns:a16="http://schemas.microsoft.com/office/drawing/2014/main" id="{7994E08A-F4B5-4841-92CB-16FBD0FBB38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30" name="Text Box 16">
          <a:extLst>
            <a:ext uri="{FF2B5EF4-FFF2-40B4-BE49-F238E27FC236}">
              <a16:creationId xmlns:a16="http://schemas.microsoft.com/office/drawing/2014/main" id="{D60276CB-751D-46C9-8791-4D18907823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31" name="Text Box 17">
          <a:extLst>
            <a:ext uri="{FF2B5EF4-FFF2-40B4-BE49-F238E27FC236}">
              <a16:creationId xmlns:a16="http://schemas.microsoft.com/office/drawing/2014/main" id="{69550D61-1EA7-411C-B9DF-78F267D220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32" name="Text Box 18">
          <a:extLst>
            <a:ext uri="{FF2B5EF4-FFF2-40B4-BE49-F238E27FC236}">
              <a16:creationId xmlns:a16="http://schemas.microsoft.com/office/drawing/2014/main" id="{8DB8388F-22EA-4E5D-88A8-EFFE9DE302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33" name="Text Box 19">
          <a:extLst>
            <a:ext uri="{FF2B5EF4-FFF2-40B4-BE49-F238E27FC236}">
              <a16:creationId xmlns:a16="http://schemas.microsoft.com/office/drawing/2014/main" id="{0C434696-9A3F-4DEB-9799-72B884073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34" name="Text Box 16">
          <a:extLst>
            <a:ext uri="{FF2B5EF4-FFF2-40B4-BE49-F238E27FC236}">
              <a16:creationId xmlns:a16="http://schemas.microsoft.com/office/drawing/2014/main" id="{A22BDA34-3F6E-440B-90E4-25D063767A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35" name="Text Box 17">
          <a:extLst>
            <a:ext uri="{FF2B5EF4-FFF2-40B4-BE49-F238E27FC236}">
              <a16:creationId xmlns:a16="http://schemas.microsoft.com/office/drawing/2014/main" id="{1F84EA10-840F-418A-9FEE-D47F9F075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36" name="Text Box 18">
          <a:extLst>
            <a:ext uri="{FF2B5EF4-FFF2-40B4-BE49-F238E27FC236}">
              <a16:creationId xmlns:a16="http://schemas.microsoft.com/office/drawing/2014/main" id="{B8E1D8A3-6BFD-4391-BF67-818E588B1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37" name="Text Box 19">
          <a:extLst>
            <a:ext uri="{FF2B5EF4-FFF2-40B4-BE49-F238E27FC236}">
              <a16:creationId xmlns:a16="http://schemas.microsoft.com/office/drawing/2014/main" id="{D01FB201-052C-4FD5-8AE2-E5FD08EC00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738" name="Text Box 16">
          <a:extLst>
            <a:ext uri="{FF2B5EF4-FFF2-40B4-BE49-F238E27FC236}">
              <a16:creationId xmlns:a16="http://schemas.microsoft.com/office/drawing/2014/main" id="{265D99A6-BFCF-4A93-8CB4-7944B1816E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739" name="Text Box 17">
          <a:extLst>
            <a:ext uri="{FF2B5EF4-FFF2-40B4-BE49-F238E27FC236}">
              <a16:creationId xmlns:a16="http://schemas.microsoft.com/office/drawing/2014/main" id="{B15A1F41-6AB8-4067-9497-030003C62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740" name="Text Box 18">
          <a:extLst>
            <a:ext uri="{FF2B5EF4-FFF2-40B4-BE49-F238E27FC236}">
              <a16:creationId xmlns:a16="http://schemas.microsoft.com/office/drawing/2014/main" id="{8DCF6B47-9063-49F7-8D08-6289CE85C5D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741" name="Text Box 19">
          <a:extLst>
            <a:ext uri="{FF2B5EF4-FFF2-40B4-BE49-F238E27FC236}">
              <a16:creationId xmlns:a16="http://schemas.microsoft.com/office/drawing/2014/main" id="{D56AD81F-C60A-4021-8E19-64DBB11EFB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742" name="Text Box 15">
          <a:extLst>
            <a:ext uri="{FF2B5EF4-FFF2-40B4-BE49-F238E27FC236}">
              <a16:creationId xmlns:a16="http://schemas.microsoft.com/office/drawing/2014/main" id="{4F36566C-4187-443F-B7AB-E173F23EB95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43" name="Text Box 16">
          <a:extLst>
            <a:ext uri="{FF2B5EF4-FFF2-40B4-BE49-F238E27FC236}">
              <a16:creationId xmlns:a16="http://schemas.microsoft.com/office/drawing/2014/main" id="{D833DD0D-FEA3-42F0-83F0-9109B00885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44" name="Text Box 17">
          <a:extLst>
            <a:ext uri="{FF2B5EF4-FFF2-40B4-BE49-F238E27FC236}">
              <a16:creationId xmlns:a16="http://schemas.microsoft.com/office/drawing/2014/main" id="{67744001-7527-4F17-BA75-AB40F1836F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45" name="Text Box 18">
          <a:extLst>
            <a:ext uri="{FF2B5EF4-FFF2-40B4-BE49-F238E27FC236}">
              <a16:creationId xmlns:a16="http://schemas.microsoft.com/office/drawing/2014/main" id="{A1650CAC-DC79-4E87-A002-D56655B1BC1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46" name="Text Box 19">
          <a:extLst>
            <a:ext uri="{FF2B5EF4-FFF2-40B4-BE49-F238E27FC236}">
              <a16:creationId xmlns:a16="http://schemas.microsoft.com/office/drawing/2014/main" id="{A725CA0F-2B70-4265-A0E1-54BFAA26B9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47" name="Text Box 16">
          <a:extLst>
            <a:ext uri="{FF2B5EF4-FFF2-40B4-BE49-F238E27FC236}">
              <a16:creationId xmlns:a16="http://schemas.microsoft.com/office/drawing/2014/main" id="{B5E5C817-8A9C-41A4-A60D-B77072DE5D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48" name="Text Box 17">
          <a:extLst>
            <a:ext uri="{FF2B5EF4-FFF2-40B4-BE49-F238E27FC236}">
              <a16:creationId xmlns:a16="http://schemas.microsoft.com/office/drawing/2014/main" id="{0D45CA74-1212-419D-B738-C624A35674E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49" name="Text Box 18">
          <a:extLst>
            <a:ext uri="{FF2B5EF4-FFF2-40B4-BE49-F238E27FC236}">
              <a16:creationId xmlns:a16="http://schemas.microsoft.com/office/drawing/2014/main" id="{7EE702C0-3CC8-43FE-8301-960D3839D4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50" name="Text Box 16">
          <a:extLst>
            <a:ext uri="{FF2B5EF4-FFF2-40B4-BE49-F238E27FC236}">
              <a16:creationId xmlns:a16="http://schemas.microsoft.com/office/drawing/2014/main" id="{93C19F45-1C6F-425F-8E06-4AA54D46A5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51" name="Text Box 17">
          <a:extLst>
            <a:ext uri="{FF2B5EF4-FFF2-40B4-BE49-F238E27FC236}">
              <a16:creationId xmlns:a16="http://schemas.microsoft.com/office/drawing/2014/main" id="{1160C1CA-9EFA-413F-A8E4-4A5A2689B5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52" name="Text Box 18">
          <a:extLst>
            <a:ext uri="{FF2B5EF4-FFF2-40B4-BE49-F238E27FC236}">
              <a16:creationId xmlns:a16="http://schemas.microsoft.com/office/drawing/2014/main" id="{34005C5B-3F19-4156-A8BD-8055A8DA10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53" name="Text Box 19">
          <a:extLst>
            <a:ext uri="{FF2B5EF4-FFF2-40B4-BE49-F238E27FC236}">
              <a16:creationId xmlns:a16="http://schemas.microsoft.com/office/drawing/2014/main" id="{C642A2DB-FD43-4A73-8434-A6AAF276A0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54" name="Text Box 16">
          <a:extLst>
            <a:ext uri="{FF2B5EF4-FFF2-40B4-BE49-F238E27FC236}">
              <a16:creationId xmlns:a16="http://schemas.microsoft.com/office/drawing/2014/main" id="{99FC64AE-AD5C-438F-9F3F-546E3CE47F3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55" name="Text Box 17">
          <a:extLst>
            <a:ext uri="{FF2B5EF4-FFF2-40B4-BE49-F238E27FC236}">
              <a16:creationId xmlns:a16="http://schemas.microsoft.com/office/drawing/2014/main" id="{8B74DE42-432E-4987-8DD4-02F4854B4BB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56" name="Text Box 18">
          <a:extLst>
            <a:ext uri="{FF2B5EF4-FFF2-40B4-BE49-F238E27FC236}">
              <a16:creationId xmlns:a16="http://schemas.microsoft.com/office/drawing/2014/main" id="{530CA720-1AA8-412D-9216-2277E739DD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57" name="Text Box 19">
          <a:extLst>
            <a:ext uri="{FF2B5EF4-FFF2-40B4-BE49-F238E27FC236}">
              <a16:creationId xmlns:a16="http://schemas.microsoft.com/office/drawing/2014/main" id="{39E6B6D9-60DC-4FB5-AEB3-2F1EBC18EA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56743"/>
    <xdr:sp macro="" textlink="">
      <xdr:nvSpPr>
        <xdr:cNvPr id="3758" name="Text Box 15">
          <a:extLst>
            <a:ext uri="{FF2B5EF4-FFF2-40B4-BE49-F238E27FC236}">
              <a16:creationId xmlns:a16="http://schemas.microsoft.com/office/drawing/2014/main" id="{A9D5D5C8-93BE-4C5A-90CF-D455E6F5416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759" name="Text Box 15">
          <a:extLst>
            <a:ext uri="{FF2B5EF4-FFF2-40B4-BE49-F238E27FC236}">
              <a16:creationId xmlns:a16="http://schemas.microsoft.com/office/drawing/2014/main" id="{2861185A-1FBC-44AB-B9A8-01E3A79B1C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760" name="Text Box 15">
          <a:extLst>
            <a:ext uri="{FF2B5EF4-FFF2-40B4-BE49-F238E27FC236}">
              <a16:creationId xmlns:a16="http://schemas.microsoft.com/office/drawing/2014/main" id="{ECB3B6C8-2B2E-40FD-8342-3D0834B331B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761" name="Text Box 15">
          <a:extLst>
            <a:ext uri="{FF2B5EF4-FFF2-40B4-BE49-F238E27FC236}">
              <a16:creationId xmlns:a16="http://schemas.microsoft.com/office/drawing/2014/main" id="{1C98A625-E21F-4022-BC1D-0EB0C947919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762" name="Text Box 15">
          <a:extLst>
            <a:ext uri="{FF2B5EF4-FFF2-40B4-BE49-F238E27FC236}">
              <a16:creationId xmlns:a16="http://schemas.microsoft.com/office/drawing/2014/main" id="{02CDC77C-260E-4B45-8113-F1E9C6C44E9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3763" name="Text Box 15">
          <a:extLst>
            <a:ext uri="{FF2B5EF4-FFF2-40B4-BE49-F238E27FC236}">
              <a16:creationId xmlns:a16="http://schemas.microsoft.com/office/drawing/2014/main" id="{593A48F9-93B5-4A1F-82B8-BF9F25E2A601}"/>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64" name="Text Box 16">
          <a:extLst>
            <a:ext uri="{FF2B5EF4-FFF2-40B4-BE49-F238E27FC236}">
              <a16:creationId xmlns:a16="http://schemas.microsoft.com/office/drawing/2014/main" id="{E01AF9D4-2C4B-4B41-A1FC-F99C74C6CB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65" name="Text Box 17">
          <a:extLst>
            <a:ext uri="{FF2B5EF4-FFF2-40B4-BE49-F238E27FC236}">
              <a16:creationId xmlns:a16="http://schemas.microsoft.com/office/drawing/2014/main" id="{EEC659CA-76C2-4C2D-BFB6-997A0D2757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66" name="Text Box 18">
          <a:extLst>
            <a:ext uri="{FF2B5EF4-FFF2-40B4-BE49-F238E27FC236}">
              <a16:creationId xmlns:a16="http://schemas.microsoft.com/office/drawing/2014/main" id="{3320AF65-338A-41FA-8993-9AE0E32445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67" name="Text Box 19">
          <a:extLst>
            <a:ext uri="{FF2B5EF4-FFF2-40B4-BE49-F238E27FC236}">
              <a16:creationId xmlns:a16="http://schemas.microsoft.com/office/drawing/2014/main" id="{C3870FD4-45D9-42C9-A41B-06C3DDD48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68" name="Text Box 16">
          <a:extLst>
            <a:ext uri="{FF2B5EF4-FFF2-40B4-BE49-F238E27FC236}">
              <a16:creationId xmlns:a16="http://schemas.microsoft.com/office/drawing/2014/main" id="{3722E533-F250-4516-84D6-FC91100B27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69" name="Text Box 17">
          <a:extLst>
            <a:ext uri="{FF2B5EF4-FFF2-40B4-BE49-F238E27FC236}">
              <a16:creationId xmlns:a16="http://schemas.microsoft.com/office/drawing/2014/main" id="{CBAB7CFF-6180-488D-A181-8F88E404DD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70" name="Text Box 18">
          <a:extLst>
            <a:ext uri="{FF2B5EF4-FFF2-40B4-BE49-F238E27FC236}">
              <a16:creationId xmlns:a16="http://schemas.microsoft.com/office/drawing/2014/main" id="{EBEA9E7C-8905-4641-9B74-6DD69CB675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71" name="Text Box 19">
          <a:extLst>
            <a:ext uri="{FF2B5EF4-FFF2-40B4-BE49-F238E27FC236}">
              <a16:creationId xmlns:a16="http://schemas.microsoft.com/office/drawing/2014/main" id="{5294F032-24A4-4D82-A609-56432255A7C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772" name="Text Box 16">
          <a:extLst>
            <a:ext uri="{FF2B5EF4-FFF2-40B4-BE49-F238E27FC236}">
              <a16:creationId xmlns:a16="http://schemas.microsoft.com/office/drawing/2014/main" id="{A7BB5F96-447D-4D49-BDA7-197D9DBFC6E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773" name="Text Box 17">
          <a:extLst>
            <a:ext uri="{FF2B5EF4-FFF2-40B4-BE49-F238E27FC236}">
              <a16:creationId xmlns:a16="http://schemas.microsoft.com/office/drawing/2014/main" id="{EC91B274-6C0D-489E-BA4E-4C3F70D8A6A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774" name="Text Box 18">
          <a:extLst>
            <a:ext uri="{FF2B5EF4-FFF2-40B4-BE49-F238E27FC236}">
              <a16:creationId xmlns:a16="http://schemas.microsoft.com/office/drawing/2014/main" id="{41176413-8CDA-4166-9228-F4D59FF23B9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775" name="Text Box 19">
          <a:extLst>
            <a:ext uri="{FF2B5EF4-FFF2-40B4-BE49-F238E27FC236}">
              <a16:creationId xmlns:a16="http://schemas.microsoft.com/office/drawing/2014/main" id="{06CA03BF-BB0A-4684-A07E-AF09C3BEF8F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776" name="Text Box 15">
          <a:extLst>
            <a:ext uri="{FF2B5EF4-FFF2-40B4-BE49-F238E27FC236}">
              <a16:creationId xmlns:a16="http://schemas.microsoft.com/office/drawing/2014/main" id="{7FFBBB66-BAF8-422A-8E61-4F19BCFFA1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77" name="Text Box 16">
          <a:extLst>
            <a:ext uri="{FF2B5EF4-FFF2-40B4-BE49-F238E27FC236}">
              <a16:creationId xmlns:a16="http://schemas.microsoft.com/office/drawing/2014/main" id="{1E73957B-E2E5-446A-B089-CF46606008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78" name="Text Box 17">
          <a:extLst>
            <a:ext uri="{FF2B5EF4-FFF2-40B4-BE49-F238E27FC236}">
              <a16:creationId xmlns:a16="http://schemas.microsoft.com/office/drawing/2014/main" id="{FCA26FF5-B0E0-480E-9A95-31811FA182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79" name="Text Box 18">
          <a:extLst>
            <a:ext uri="{FF2B5EF4-FFF2-40B4-BE49-F238E27FC236}">
              <a16:creationId xmlns:a16="http://schemas.microsoft.com/office/drawing/2014/main" id="{78259F58-9C4A-4AD9-804B-770C2E5461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80" name="Text Box 19">
          <a:extLst>
            <a:ext uri="{FF2B5EF4-FFF2-40B4-BE49-F238E27FC236}">
              <a16:creationId xmlns:a16="http://schemas.microsoft.com/office/drawing/2014/main" id="{C6D06A78-2A76-4E1D-AA5E-519BFD9476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74</xdr:row>
      <xdr:rowOff>504825</xdr:rowOff>
    </xdr:from>
    <xdr:ext cx="95250" cy="442269"/>
    <xdr:sp macro="" textlink="">
      <xdr:nvSpPr>
        <xdr:cNvPr id="3781" name="Text Box 15">
          <a:extLst>
            <a:ext uri="{FF2B5EF4-FFF2-40B4-BE49-F238E27FC236}">
              <a16:creationId xmlns:a16="http://schemas.microsoft.com/office/drawing/2014/main" id="{52F75381-4E04-4048-B198-2D5795813DC3}"/>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82" name="Text Box 16">
          <a:extLst>
            <a:ext uri="{FF2B5EF4-FFF2-40B4-BE49-F238E27FC236}">
              <a16:creationId xmlns:a16="http://schemas.microsoft.com/office/drawing/2014/main" id="{F8AC5C1E-065A-485D-8673-016096579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83" name="Text Box 17">
          <a:extLst>
            <a:ext uri="{FF2B5EF4-FFF2-40B4-BE49-F238E27FC236}">
              <a16:creationId xmlns:a16="http://schemas.microsoft.com/office/drawing/2014/main" id="{A550E9C2-9E1F-48BC-A2D5-9973043CD1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84" name="Text Box 18">
          <a:extLst>
            <a:ext uri="{FF2B5EF4-FFF2-40B4-BE49-F238E27FC236}">
              <a16:creationId xmlns:a16="http://schemas.microsoft.com/office/drawing/2014/main" id="{F6B244EE-88A1-42D6-8AAB-8951067635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85" name="Text Box 16">
          <a:extLst>
            <a:ext uri="{FF2B5EF4-FFF2-40B4-BE49-F238E27FC236}">
              <a16:creationId xmlns:a16="http://schemas.microsoft.com/office/drawing/2014/main" id="{BBFF8D6A-5300-42FE-ACD0-301927C834E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86" name="Text Box 17">
          <a:extLst>
            <a:ext uri="{FF2B5EF4-FFF2-40B4-BE49-F238E27FC236}">
              <a16:creationId xmlns:a16="http://schemas.microsoft.com/office/drawing/2014/main" id="{68739D26-33A8-4B51-ADBA-93C4DB85E3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87" name="Text Box 18">
          <a:extLst>
            <a:ext uri="{FF2B5EF4-FFF2-40B4-BE49-F238E27FC236}">
              <a16:creationId xmlns:a16="http://schemas.microsoft.com/office/drawing/2014/main" id="{F872A707-4C6A-4FDB-BFE9-FD8C626CC5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88" name="Text Box 19">
          <a:extLst>
            <a:ext uri="{FF2B5EF4-FFF2-40B4-BE49-F238E27FC236}">
              <a16:creationId xmlns:a16="http://schemas.microsoft.com/office/drawing/2014/main" id="{2DECEE72-C8AE-45AB-8F8E-0FC3792567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89" name="Text Box 16">
          <a:extLst>
            <a:ext uri="{FF2B5EF4-FFF2-40B4-BE49-F238E27FC236}">
              <a16:creationId xmlns:a16="http://schemas.microsoft.com/office/drawing/2014/main" id="{1F00093C-C771-4687-AF53-9A3881110D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90" name="Text Box 17">
          <a:extLst>
            <a:ext uri="{FF2B5EF4-FFF2-40B4-BE49-F238E27FC236}">
              <a16:creationId xmlns:a16="http://schemas.microsoft.com/office/drawing/2014/main" id="{7308DDED-5898-4FD9-AFED-C1F414E75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791" name="Text Box 18">
          <a:extLst>
            <a:ext uri="{FF2B5EF4-FFF2-40B4-BE49-F238E27FC236}">
              <a16:creationId xmlns:a16="http://schemas.microsoft.com/office/drawing/2014/main" id="{AC1AA303-C204-4BDA-B822-66BD65921FD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792" name="Text Box 15">
          <a:extLst>
            <a:ext uri="{FF2B5EF4-FFF2-40B4-BE49-F238E27FC236}">
              <a16:creationId xmlns:a16="http://schemas.microsoft.com/office/drawing/2014/main" id="{3549BCC9-8FFE-47EF-9CC6-BB683F78ABC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93" name="Text Box 16">
          <a:extLst>
            <a:ext uri="{FF2B5EF4-FFF2-40B4-BE49-F238E27FC236}">
              <a16:creationId xmlns:a16="http://schemas.microsoft.com/office/drawing/2014/main" id="{D6F17A71-D30B-4578-B3C3-DE2BE7C7B29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94" name="Text Box 17">
          <a:extLst>
            <a:ext uri="{FF2B5EF4-FFF2-40B4-BE49-F238E27FC236}">
              <a16:creationId xmlns:a16="http://schemas.microsoft.com/office/drawing/2014/main" id="{A2F0D098-961B-430C-811B-47E7D263A7E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95" name="Text Box 18">
          <a:extLst>
            <a:ext uri="{FF2B5EF4-FFF2-40B4-BE49-F238E27FC236}">
              <a16:creationId xmlns:a16="http://schemas.microsoft.com/office/drawing/2014/main" id="{E049B4AD-EC7C-4CB3-8784-E6FB1A9658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796" name="Text Box 19">
          <a:extLst>
            <a:ext uri="{FF2B5EF4-FFF2-40B4-BE49-F238E27FC236}">
              <a16:creationId xmlns:a16="http://schemas.microsoft.com/office/drawing/2014/main" id="{E6D50177-E7C7-4DBE-A838-A4902F2A66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97" name="Text Box 16">
          <a:extLst>
            <a:ext uri="{FF2B5EF4-FFF2-40B4-BE49-F238E27FC236}">
              <a16:creationId xmlns:a16="http://schemas.microsoft.com/office/drawing/2014/main" id="{A2C9ACC9-0A0C-4417-BC18-C5E7E0842C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98" name="Text Box 17">
          <a:extLst>
            <a:ext uri="{FF2B5EF4-FFF2-40B4-BE49-F238E27FC236}">
              <a16:creationId xmlns:a16="http://schemas.microsoft.com/office/drawing/2014/main" id="{E3BFDFFA-6264-4C85-9476-F4AFD420FD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799" name="Text Box 18">
          <a:extLst>
            <a:ext uri="{FF2B5EF4-FFF2-40B4-BE49-F238E27FC236}">
              <a16:creationId xmlns:a16="http://schemas.microsoft.com/office/drawing/2014/main" id="{BFE4E159-4676-4786-9F94-1B8417C81DD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800" name="Text Box 19">
          <a:extLst>
            <a:ext uri="{FF2B5EF4-FFF2-40B4-BE49-F238E27FC236}">
              <a16:creationId xmlns:a16="http://schemas.microsoft.com/office/drawing/2014/main" id="{BCB14EA3-6CE8-4E7D-A179-3736D48D431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801" name="Text Box 16">
          <a:extLst>
            <a:ext uri="{FF2B5EF4-FFF2-40B4-BE49-F238E27FC236}">
              <a16:creationId xmlns:a16="http://schemas.microsoft.com/office/drawing/2014/main" id="{6DCB4C46-3F17-4780-BCFA-E3D6E8B7CCB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802" name="Text Box 17">
          <a:extLst>
            <a:ext uri="{FF2B5EF4-FFF2-40B4-BE49-F238E27FC236}">
              <a16:creationId xmlns:a16="http://schemas.microsoft.com/office/drawing/2014/main" id="{08A9AB6C-10ED-4278-AF84-DC69BBDB339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803" name="Text Box 18">
          <a:extLst>
            <a:ext uri="{FF2B5EF4-FFF2-40B4-BE49-F238E27FC236}">
              <a16:creationId xmlns:a16="http://schemas.microsoft.com/office/drawing/2014/main" id="{EAFA30A2-2B1D-45ED-8A61-EFC8D97643F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804" name="Text Box 19">
          <a:extLst>
            <a:ext uri="{FF2B5EF4-FFF2-40B4-BE49-F238E27FC236}">
              <a16:creationId xmlns:a16="http://schemas.microsoft.com/office/drawing/2014/main" id="{CB703499-B227-4871-8968-E684AAD142B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805" name="Text Box 15">
          <a:extLst>
            <a:ext uri="{FF2B5EF4-FFF2-40B4-BE49-F238E27FC236}">
              <a16:creationId xmlns:a16="http://schemas.microsoft.com/office/drawing/2014/main" id="{2823DF4A-0DD5-4DA0-AABB-0964EA6F801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806" name="Text Box 16">
          <a:extLst>
            <a:ext uri="{FF2B5EF4-FFF2-40B4-BE49-F238E27FC236}">
              <a16:creationId xmlns:a16="http://schemas.microsoft.com/office/drawing/2014/main" id="{EAE61991-5957-4D9E-8D8D-733294BDD4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807" name="Text Box 17">
          <a:extLst>
            <a:ext uri="{FF2B5EF4-FFF2-40B4-BE49-F238E27FC236}">
              <a16:creationId xmlns:a16="http://schemas.microsoft.com/office/drawing/2014/main" id="{8B69381A-55B5-46EC-AC03-C634FD1D911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808" name="Text Box 18">
          <a:extLst>
            <a:ext uri="{FF2B5EF4-FFF2-40B4-BE49-F238E27FC236}">
              <a16:creationId xmlns:a16="http://schemas.microsoft.com/office/drawing/2014/main" id="{066237A3-89D9-4AA0-BC20-0B95FE3550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809" name="Text Box 19">
          <a:extLst>
            <a:ext uri="{FF2B5EF4-FFF2-40B4-BE49-F238E27FC236}">
              <a16:creationId xmlns:a16="http://schemas.microsoft.com/office/drawing/2014/main" id="{B887559E-D83B-4CF2-8136-81FF751F71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810" name="Text Box 16">
          <a:extLst>
            <a:ext uri="{FF2B5EF4-FFF2-40B4-BE49-F238E27FC236}">
              <a16:creationId xmlns:a16="http://schemas.microsoft.com/office/drawing/2014/main" id="{E2E37512-0824-4BF2-9EFC-BD52CA888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811" name="Text Box 17">
          <a:extLst>
            <a:ext uri="{FF2B5EF4-FFF2-40B4-BE49-F238E27FC236}">
              <a16:creationId xmlns:a16="http://schemas.microsoft.com/office/drawing/2014/main" id="{57425478-42F9-440A-A1DA-B85AFB845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76</xdr:row>
      <xdr:rowOff>15875</xdr:rowOff>
    </xdr:from>
    <xdr:ext cx="95250" cy="171450"/>
    <xdr:sp macro="" textlink="">
      <xdr:nvSpPr>
        <xdr:cNvPr id="3812" name="Text Box 18">
          <a:extLst>
            <a:ext uri="{FF2B5EF4-FFF2-40B4-BE49-F238E27FC236}">
              <a16:creationId xmlns:a16="http://schemas.microsoft.com/office/drawing/2014/main" id="{E9E60201-4F0B-40FA-A3F5-F4D96D018224}"/>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813" name="Text Box 16">
          <a:extLst>
            <a:ext uri="{FF2B5EF4-FFF2-40B4-BE49-F238E27FC236}">
              <a16:creationId xmlns:a16="http://schemas.microsoft.com/office/drawing/2014/main" id="{CCFB344E-73C9-4CC8-8583-471E4498D07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814" name="Text Box 17">
          <a:extLst>
            <a:ext uri="{FF2B5EF4-FFF2-40B4-BE49-F238E27FC236}">
              <a16:creationId xmlns:a16="http://schemas.microsoft.com/office/drawing/2014/main" id="{214E556E-3E70-4FB6-936C-52752D5F91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815" name="Text Box 18">
          <a:extLst>
            <a:ext uri="{FF2B5EF4-FFF2-40B4-BE49-F238E27FC236}">
              <a16:creationId xmlns:a16="http://schemas.microsoft.com/office/drawing/2014/main" id="{D1A43D9E-B8AB-4413-98CC-4BE72A10E3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816" name="Text Box 19">
          <a:extLst>
            <a:ext uri="{FF2B5EF4-FFF2-40B4-BE49-F238E27FC236}">
              <a16:creationId xmlns:a16="http://schemas.microsoft.com/office/drawing/2014/main" id="{63C017E5-1433-4A1B-868D-AB7873705A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817" name="Text Box 16">
          <a:extLst>
            <a:ext uri="{FF2B5EF4-FFF2-40B4-BE49-F238E27FC236}">
              <a16:creationId xmlns:a16="http://schemas.microsoft.com/office/drawing/2014/main" id="{7B821747-DC46-4711-8555-C0F0B9F2EF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818" name="Text Box 15">
          <a:extLst>
            <a:ext uri="{FF2B5EF4-FFF2-40B4-BE49-F238E27FC236}">
              <a16:creationId xmlns:a16="http://schemas.microsoft.com/office/drawing/2014/main" id="{69FA6F25-B076-4EBA-8D14-F4DD4B05A385}"/>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1475286</xdr:colOff>
      <xdr:row>61</xdr:row>
      <xdr:rowOff>119414</xdr:rowOff>
    </xdr:to>
    <xdr:pic>
      <xdr:nvPicPr>
        <xdr:cNvPr id="2" name="Imagen 1">
          <a:extLst>
            <a:ext uri="{FF2B5EF4-FFF2-40B4-BE49-F238E27FC236}">
              <a16:creationId xmlns:a16="http://schemas.microsoft.com/office/drawing/2014/main" id="{822CD78E-75AE-458C-BE5C-17706B1454BE}"/>
            </a:ext>
          </a:extLst>
        </xdr:cNvPr>
        <xdr:cNvPicPr>
          <a:picLocks noChangeAspect="1"/>
        </xdr:cNvPicPr>
      </xdr:nvPicPr>
      <xdr:blipFill>
        <a:blip xmlns:r="http://schemas.openxmlformats.org/officeDocument/2006/relationships" r:embed="rId1"/>
        <a:stretch>
          <a:fillRect/>
        </a:stretch>
      </xdr:blipFill>
      <xdr:spPr>
        <a:xfrm>
          <a:off x="20431918" y="5360988"/>
          <a:ext cx="7516517" cy="7110992"/>
        </a:xfrm>
        <a:prstGeom prst="rect">
          <a:avLst/>
        </a:prstGeom>
      </xdr:spPr>
    </xdr:pic>
    <xdr:clientData/>
  </xdr:twoCellAnchor>
  <xdr:twoCellAnchor editAs="oneCell">
    <xdr:from>
      <xdr:col>32</xdr:col>
      <xdr:colOff>889000</xdr:colOff>
      <xdr:row>26</xdr:row>
      <xdr:rowOff>0</xdr:rowOff>
    </xdr:from>
    <xdr:to>
      <xdr:col>48</xdr:col>
      <xdr:colOff>238127</xdr:colOff>
      <xdr:row>61</xdr:row>
      <xdr:rowOff>24531</xdr:rowOff>
    </xdr:to>
    <xdr:pic>
      <xdr:nvPicPr>
        <xdr:cNvPr id="3" name="Imagen 2">
          <a:extLst>
            <a:ext uri="{FF2B5EF4-FFF2-40B4-BE49-F238E27FC236}">
              <a16:creationId xmlns:a16="http://schemas.microsoft.com/office/drawing/2014/main" id="{F09F2A0F-F4E8-43D4-9434-CD7060B50D8B}"/>
            </a:ext>
          </a:extLst>
        </xdr:cNvPr>
        <xdr:cNvPicPr>
          <a:picLocks noChangeAspect="1"/>
        </xdr:cNvPicPr>
      </xdr:nvPicPr>
      <xdr:blipFill rotWithShape="1">
        <a:blip xmlns:r="http://schemas.openxmlformats.org/officeDocument/2006/relationships" r:embed="rId2"/>
        <a:srcRect l="6425" t="17904" r="5370" b="16965"/>
        <a:stretch/>
      </xdr:blipFill>
      <xdr:spPr>
        <a:xfrm>
          <a:off x="25768300" y="5549900"/>
          <a:ext cx="16163927" cy="63872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1475285</xdr:colOff>
      <xdr:row>64</xdr:row>
      <xdr:rowOff>83128</xdr:rowOff>
    </xdr:to>
    <xdr:pic>
      <xdr:nvPicPr>
        <xdr:cNvPr id="2" name="Imagen 1">
          <a:extLst>
            <a:ext uri="{FF2B5EF4-FFF2-40B4-BE49-F238E27FC236}">
              <a16:creationId xmlns:a16="http://schemas.microsoft.com/office/drawing/2014/main" id="{F57A9246-BDD7-412A-94A5-2D4514547C5B}"/>
            </a:ext>
          </a:extLst>
        </xdr:cNvPr>
        <xdr:cNvPicPr>
          <a:picLocks noChangeAspect="1"/>
        </xdr:cNvPicPr>
      </xdr:nvPicPr>
      <xdr:blipFill>
        <a:blip xmlns:r="http://schemas.openxmlformats.org/officeDocument/2006/relationships" r:embed="rId1"/>
        <a:stretch>
          <a:fillRect/>
        </a:stretch>
      </xdr:blipFill>
      <xdr:spPr>
        <a:xfrm>
          <a:off x="24089518" y="7062788"/>
          <a:ext cx="7516518" cy="7110992"/>
        </a:xfrm>
        <a:prstGeom prst="rect">
          <a:avLst/>
        </a:prstGeom>
      </xdr:spPr>
    </xdr:pic>
    <xdr:clientData/>
  </xdr:twoCellAnchor>
  <xdr:twoCellAnchor editAs="oneCell">
    <xdr:from>
      <xdr:col>32</xdr:col>
      <xdr:colOff>889000</xdr:colOff>
      <xdr:row>26</xdr:row>
      <xdr:rowOff>0</xdr:rowOff>
    </xdr:from>
    <xdr:to>
      <xdr:col>48</xdr:col>
      <xdr:colOff>238126</xdr:colOff>
      <xdr:row>61</xdr:row>
      <xdr:rowOff>24531</xdr:rowOff>
    </xdr:to>
    <xdr:pic>
      <xdr:nvPicPr>
        <xdr:cNvPr id="3" name="Imagen 2">
          <a:extLst>
            <a:ext uri="{FF2B5EF4-FFF2-40B4-BE49-F238E27FC236}">
              <a16:creationId xmlns:a16="http://schemas.microsoft.com/office/drawing/2014/main" id="{71E73BD4-29BB-4442-BA44-D43A3A24D15E}"/>
            </a:ext>
          </a:extLst>
        </xdr:cNvPr>
        <xdr:cNvPicPr>
          <a:picLocks noChangeAspect="1"/>
        </xdr:cNvPicPr>
      </xdr:nvPicPr>
      <xdr:blipFill rotWithShape="1">
        <a:blip xmlns:r="http://schemas.openxmlformats.org/officeDocument/2006/relationships" r:embed="rId2"/>
        <a:srcRect l="6425" t="17904" r="5370" b="16965"/>
        <a:stretch/>
      </xdr:blipFill>
      <xdr:spPr>
        <a:xfrm>
          <a:off x="29425900" y="7251700"/>
          <a:ext cx="16163927" cy="63872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romulo%20mu&#241;oz/Downloads/MAPA%20DE%20RIESGOS.%20BIENES%20Y%20SERVICIOS%20VI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NTROL DE CAMBIOS"/>
      <sheetName val="GLOSARIO DAFP RIESGOS"/>
      <sheetName val="FACTORES CRITICOS DEL RIESGO"/>
      <sheetName val="CONTEXTO E IDENTIFICACIÓN"/>
      <sheetName val="PROBABILIDAD"/>
      <sheetName val="IMPACTO RIESGOS CORRUPCION"/>
      <sheetName val="IMPACTO"/>
      <sheetName val="ANALISIS R. INHERENTE"/>
      <sheetName val="VALORACIÓN DEL CONTROL"/>
      <sheetName val="MAPA DE RIESGOS"/>
      <sheetName val="ANALISIS R. RESIDUAL"/>
      <sheetName val="RIESGO DEL PROCESO"/>
      <sheetName val="LISTAS FORMULAS"/>
      <sheetName val="13 FORMULAS"/>
    </sheetNames>
    <sheetDataSet>
      <sheetData sheetId="0" refreshError="1"/>
      <sheetData sheetId="1" refreshError="1"/>
      <sheetData sheetId="2" refreshError="1"/>
      <sheetData sheetId="3" refreshError="1"/>
      <sheetData sheetId="4">
        <row r="29">
          <cell r="E29" t="str">
            <v>Externo</v>
          </cell>
        </row>
        <row r="30">
          <cell r="E30" t="str">
            <v>Interno</v>
          </cell>
        </row>
        <row r="31">
          <cell r="E31" t="str">
            <v>Proceso</v>
          </cell>
        </row>
        <row r="32">
          <cell r="E32" t="str">
            <v>Corrupción</v>
          </cell>
        </row>
      </sheetData>
      <sheetData sheetId="5"/>
      <sheetData sheetId="6" refreshError="1"/>
      <sheetData sheetId="7"/>
      <sheetData sheetId="8" refreshError="1"/>
      <sheetData sheetId="9" refreshError="1"/>
      <sheetData sheetId="10"/>
      <sheetData sheetId="11" refreshError="1"/>
      <sheetData sheetId="12" refreshError="1"/>
      <sheetData sheetId="13">
        <row r="3">
          <cell r="C3" t="str">
            <v>Insignificante</v>
          </cell>
          <cell r="F3" t="str">
            <v>Directamente</v>
          </cell>
          <cell r="G3" t="str">
            <v>Directamente</v>
          </cell>
          <cell r="H3" t="str">
            <v>Débil</v>
          </cell>
        </row>
        <row r="4">
          <cell r="C4" t="str">
            <v>Menor</v>
          </cell>
          <cell r="F4" t="str">
            <v>No Disminuye</v>
          </cell>
          <cell r="G4" t="str">
            <v>Indirectamente</v>
          </cell>
          <cell r="H4" t="str">
            <v>Moderado</v>
          </cell>
        </row>
        <row r="5">
          <cell r="C5" t="str">
            <v>Moderado</v>
          </cell>
          <cell r="G5" t="str">
            <v>No Disminuye</v>
          </cell>
          <cell r="H5" t="str">
            <v>Fuerte</v>
          </cell>
        </row>
        <row r="6">
          <cell r="C6" t="str">
            <v>Mayor</v>
          </cell>
        </row>
        <row r="7">
          <cell r="C7" t="str">
            <v>Catastrofico</v>
          </cell>
        </row>
        <row r="14">
          <cell r="F14">
            <v>15</v>
          </cell>
        </row>
        <row r="15">
          <cell r="F15">
            <v>0</v>
          </cell>
        </row>
      </sheetData>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28"/>
  <sheetViews>
    <sheetView zoomScale="90" zoomScaleNormal="90" workbookViewId="0">
      <selection activeCell="B1" sqref="B1"/>
    </sheetView>
  </sheetViews>
  <sheetFormatPr baseColWidth="10" defaultColWidth="11.42578125" defaultRowHeight="15" x14ac:dyDescent="0.25"/>
  <cols>
    <col min="1" max="1" width="2.85546875" style="252" customWidth="1"/>
    <col min="2" max="3" width="24.7109375" style="252" customWidth="1"/>
    <col min="4" max="4" width="16" style="252" customWidth="1"/>
    <col min="5" max="5" width="24.7109375" style="252" customWidth="1"/>
    <col min="6" max="6" width="27.7109375" style="252" customWidth="1"/>
    <col min="7" max="8" width="24.7109375" style="252" customWidth="1"/>
    <col min="9" max="16384" width="11.42578125" style="252"/>
  </cols>
  <sheetData>
    <row r="1" spans="2:8" ht="15.75" thickBot="1" x14ac:dyDescent="0.3"/>
    <row r="2" spans="2:8" ht="18" x14ac:dyDescent="0.25">
      <c r="B2" s="376" t="s">
        <v>172</v>
      </c>
      <c r="C2" s="377"/>
      <c r="D2" s="377"/>
      <c r="E2" s="377"/>
      <c r="F2" s="377"/>
      <c r="G2" s="377"/>
      <c r="H2" s="378"/>
    </row>
    <row r="3" spans="2:8" x14ac:dyDescent="0.25">
      <c r="B3" s="253"/>
      <c r="C3" s="254"/>
      <c r="D3" s="254"/>
      <c r="E3" s="254"/>
      <c r="F3" s="254"/>
      <c r="G3" s="254"/>
      <c r="H3" s="255"/>
    </row>
    <row r="4" spans="2:8" ht="63" customHeight="1" x14ac:dyDescent="0.25">
      <c r="B4" s="379" t="s">
        <v>182</v>
      </c>
      <c r="C4" s="380"/>
      <c r="D4" s="380"/>
      <c r="E4" s="380"/>
      <c r="F4" s="380"/>
      <c r="G4" s="380"/>
      <c r="H4" s="381"/>
    </row>
    <row r="5" spans="2:8" ht="63" customHeight="1" x14ac:dyDescent="0.25">
      <c r="B5" s="382"/>
      <c r="C5" s="383"/>
      <c r="D5" s="383"/>
      <c r="E5" s="383"/>
      <c r="F5" s="383"/>
      <c r="G5" s="383"/>
      <c r="H5" s="384"/>
    </row>
    <row r="6" spans="2:8" ht="16.5" x14ac:dyDescent="0.25">
      <c r="B6" s="385" t="s">
        <v>173</v>
      </c>
      <c r="C6" s="386"/>
      <c r="D6" s="386"/>
      <c r="E6" s="386"/>
      <c r="F6" s="386"/>
      <c r="G6" s="386"/>
      <c r="H6" s="387"/>
    </row>
    <row r="7" spans="2:8" ht="95.25" customHeight="1" x14ac:dyDescent="0.25">
      <c r="B7" s="388" t="s">
        <v>183</v>
      </c>
      <c r="C7" s="389"/>
      <c r="D7" s="389"/>
      <c r="E7" s="389"/>
      <c r="F7" s="389"/>
      <c r="G7" s="389"/>
      <c r="H7" s="390"/>
    </row>
    <row r="8" spans="2:8" ht="16.5" x14ac:dyDescent="0.25">
      <c r="B8" s="232"/>
      <c r="C8" s="233"/>
      <c r="D8" s="233"/>
      <c r="E8" s="233"/>
      <c r="F8" s="233"/>
      <c r="G8" s="233"/>
      <c r="H8" s="234"/>
    </row>
    <row r="9" spans="2:8" ht="20.45" customHeight="1" x14ac:dyDescent="0.25">
      <c r="B9" s="395" t="s">
        <v>199</v>
      </c>
      <c r="C9" s="396"/>
      <c r="D9" s="396"/>
      <c r="E9" s="396"/>
      <c r="F9" s="396"/>
      <c r="G9" s="396"/>
      <c r="H9" s="397"/>
    </row>
    <row r="10" spans="2:8" ht="16.5" x14ac:dyDescent="0.25">
      <c r="B10" s="238"/>
      <c r="C10" s="239"/>
      <c r="D10" s="239"/>
      <c r="E10" s="239"/>
      <c r="F10" s="239"/>
      <c r="G10" s="239"/>
      <c r="H10" s="240"/>
    </row>
    <row r="11" spans="2:8" ht="20.45" customHeight="1" x14ac:dyDescent="0.25">
      <c r="B11" s="398" t="s">
        <v>200</v>
      </c>
      <c r="C11" s="399"/>
      <c r="D11" s="399"/>
      <c r="E11" s="399"/>
      <c r="F11" s="399"/>
      <c r="G11" s="399"/>
      <c r="H11" s="400"/>
    </row>
    <row r="12" spans="2:8" s="277" customFormat="1" ht="20.45" customHeight="1" x14ac:dyDescent="0.25">
      <c r="B12" s="274"/>
      <c r="C12" s="275"/>
      <c r="D12" s="275"/>
      <c r="E12" s="275"/>
      <c r="F12" s="275"/>
      <c r="G12" s="275"/>
      <c r="H12" s="276"/>
    </row>
    <row r="13" spans="2:8" ht="20.45" customHeight="1" x14ac:dyDescent="0.25">
      <c r="B13" s="385" t="s">
        <v>197</v>
      </c>
      <c r="C13" s="401"/>
      <c r="D13" s="401"/>
      <c r="E13" s="401"/>
      <c r="F13" s="401"/>
      <c r="G13" s="401"/>
      <c r="H13" s="402"/>
    </row>
    <row r="14" spans="2:8" ht="9" customHeight="1" x14ac:dyDescent="0.25">
      <c r="B14" s="385"/>
      <c r="C14" s="401"/>
      <c r="D14" s="401"/>
      <c r="E14" s="401"/>
      <c r="F14" s="401"/>
      <c r="G14" s="401"/>
      <c r="H14" s="402"/>
    </row>
    <row r="15" spans="2:8" ht="16.5" x14ac:dyDescent="0.25">
      <c r="B15" s="385" t="s">
        <v>196</v>
      </c>
      <c r="C15" s="401"/>
      <c r="D15" s="401"/>
      <c r="E15" s="401"/>
      <c r="F15" s="401"/>
      <c r="G15" s="401"/>
      <c r="H15" s="402"/>
    </row>
    <row r="16" spans="2:8" ht="16.5" x14ac:dyDescent="0.25">
      <c r="B16" s="235"/>
      <c r="C16" s="236"/>
      <c r="D16" s="236"/>
      <c r="E16" s="236"/>
      <c r="F16" s="236"/>
      <c r="G16" s="236"/>
      <c r="H16" s="237"/>
    </row>
    <row r="17" spans="2:8" ht="18.600000000000001" customHeight="1" x14ac:dyDescent="0.25">
      <c r="B17" s="385" t="s">
        <v>198</v>
      </c>
      <c r="C17" s="401"/>
      <c r="D17" s="401"/>
      <c r="E17" s="401"/>
      <c r="F17" s="401"/>
      <c r="G17" s="401"/>
      <c r="H17" s="402"/>
    </row>
    <row r="18" spans="2:8" ht="18.600000000000001" customHeight="1" x14ac:dyDescent="0.25">
      <c r="B18" s="235"/>
      <c r="C18" s="236"/>
      <c r="D18" s="236"/>
      <c r="E18" s="236"/>
      <c r="F18" s="236"/>
      <c r="G18" s="236"/>
      <c r="H18" s="237"/>
    </row>
    <row r="19" spans="2:8" ht="18.600000000000001" customHeight="1" x14ac:dyDescent="0.25">
      <c r="B19" s="385" t="s">
        <v>201</v>
      </c>
      <c r="C19" s="401"/>
      <c r="D19" s="401"/>
      <c r="E19" s="401"/>
      <c r="F19" s="401"/>
      <c r="G19" s="401"/>
      <c r="H19" s="402"/>
    </row>
    <row r="20" spans="2:8" ht="18.600000000000001" customHeight="1" thickBot="1" x14ac:dyDescent="0.3">
      <c r="B20" s="192"/>
      <c r="C20" s="241"/>
      <c r="D20" s="241"/>
      <c r="E20" s="241"/>
      <c r="F20" s="241"/>
      <c r="G20" s="241"/>
      <c r="H20" s="242"/>
    </row>
    <row r="21" spans="2:8" ht="15.75" thickTop="1" x14ac:dyDescent="0.25">
      <c r="B21" s="256"/>
      <c r="C21" s="417" t="s">
        <v>174</v>
      </c>
      <c r="D21" s="392"/>
      <c r="E21" s="393" t="s">
        <v>175</v>
      </c>
      <c r="F21" s="394"/>
      <c r="G21" s="261"/>
      <c r="H21" s="257"/>
    </row>
    <row r="22" spans="2:8" ht="35.25" customHeight="1" x14ac:dyDescent="0.25">
      <c r="B22" s="256"/>
      <c r="C22" s="403" t="s">
        <v>176</v>
      </c>
      <c r="D22" s="404"/>
      <c r="E22" s="405" t="s">
        <v>177</v>
      </c>
      <c r="F22" s="406"/>
      <c r="G22" s="261"/>
      <c r="H22" s="257"/>
    </row>
    <row r="23" spans="2:8" ht="17.25" customHeight="1" x14ac:dyDescent="0.25">
      <c r="B23" s="256"/>
      <c r="C23" s="403" t="s">
        <v>210</v>
      </c>
      <c r="D23" s="404"/>
      <c r="E23" s="405" t="s">
        <v>178</v>
      </c>
      <c r="F23" s="406"/>
      <c r="G23" s="261"/>
      <c r="H23" s="257"/>
    </row>
    <row r="24" spans="2:8" ht="69.75" customHeight="1" x14ac:dyDescent="0.25">
      <c r="B24" s="256"/>
      <c r="C24" s="403" t="s">
        <v>195</v>
      </c>
      <c r="D24" s="404"/>
      <c r="E24" s="405" t="s">
        <v>224</v>
      </c>
      <c r="F24" s="406"/>
      <c r="G24" s="261"/>
      <c r="H24" s="257"/>
    </row>
    <row r="25" spans="2:8" ht="69.75" customHeight="1" x14ac:dyDescent="0.25">
      <c r="B25" s="256"/>
      <c r="C25" s="403" t="s">
        <v>225</v>
      </c>
      <c r="D25" s="404"/>
      <c r="E25" s="405" t="s">
        <v>226</v>
      </c>
      <c r="F25" s="406"/>
      <c r="G25" s="261"/>
      <c r="H25" s="257"/>
    </row>
    <row r="26" spans="2:8" ht="69.75" customHeight="1" x14ac:dyDescent="0.25">
      <c r="B26" s="256"/>
      <c r="C26" s="403" t="s">
        <v>212</v>
      </c>
      <c r="D26" s="404"/>
      <c r="E26" s="405" t="s">
        <v>179</v>
      </c>
      <c r="F26" s="406"/>
      <c r="G26" s="261"/>
      <c r="H26" s="257"/>
    </row>
    <row r="27" spans="2:8" ht="69.75" customHeight="1" x14ac:dyDescent="0.25">
      <c r="B27" s="256"/>
      <c r="C27" s="407" t="s">
        <v>72</v>
      </c>
      <c r="D27" s="408"/>
      <c r="E27" s="409" t="s">
        <v>223</v>
      </c>
      <c r="F27" s="410"/>
      <c r="G27" s="261"/>
      <c r="H27" s="257"/>
    </row>
    <row r="28" spans="2:8" ht="69.75" customHeight="1" x14ac:dyDescent="0.25">
      <c r="B28" s="256"/>
      <c r="C28" s="407" t="s">
        <v>213</v>
      </c>
      <c r="D28" s="408"/>
      <c r="E28" s="409" t="s">
        <v>214</v>
      </c>
      <c r="F28" s="410"/>
      <c r="G28" s="261"/>
      <c r="H28" s="257"/>
    </row>
    <row r="29" spans="2:8" ht="69.75" customHeight="1" x14ac:dyDescent="0.25">
      <c r="B29" s="256"/>
      <c r="C29" s="407" t="s">
        <v>215</v>
      </c>
      <c r="D29" s="408"/>
      <c r="E29" s="409" t="s">
        <v>216</v>
      </c>
      <c r="F29" s="410"/>
      <c r="G29" s="261"/>
      <c r="H29" s="257"/>
    </row>
    <row r="30" spans="2:8" ht="69.75" customHeight="1" x14ac:dyDescent="0.25">
      <c r="B30" s="256"/>
      <c r="C30" s="407" t="s">
        <v>44</v>
      </c>
      <c r="D30" s="408"/>
      <c r="E30" s="409" t="s">
        <v>217</v>
      </c>
      <c r="F30" s="410"/>
      <c r="G30" s="261"/>
      <c r="H30" s="257"/>
    </row>
    <row r="31" spans="2:8" ht="69.75" customHeight="1" x14ac:dyDescent="0.25">
      <c r="B31" s="256"/>
      <c r="C31" s="407" t="s">
        <v>218</v>
      </c>
      <c r="D31" s="408"/>
      <c r="E31" s="409" t="s">
        <v>219</v>
      </c>
      <c r="F31" s="410"/>
      <c r="G31" s="261"/>
      <c r="H31" s="257"/>
    </row>
    <row r="32" spans="2:8" ht="69.75" customHeight="1" x14ac:dyDescent="0.25">
      <c r="B32" s="256"/>
      <c r="C32" s="407" t="s">
        <v>220</v>
      </c>
      <c r="D32" s="408"/>
      <c r="E32" s="409" t="s">
        <v>221</v>
      </c>
      <c r="F32" s="410"/>
      <c r="G32" s="261"/>
      <c r="H32" s="257"/>
    </row>
    <row r="33" spans="2:8" ht="69.75" customHeight="1" x14ac:dyDescent="0.25">
      <c r="B33" s="256"/>
      <c r="C33" s="407" t="s">
        <v>156</v>
      </c>
      <c r="D33" s="408"/>
      <c r="E33" s="409" t="s">
        <v>222</v>
      </c>
      <c r="F33" s="410"/>
      <c r="G33" s="261"/>
      <c r="H33" s="257"/>
    </row>
    <row r="34" spans="2:8" x14ac:dyDescent="0.25">
      <c r="B34" s="256"/>
      <c r="C34" s="246"/>
      <c r="D34" s="246"/>
      <c r="E34" s="247"/>
      <c r="F34" s="247"/>
      <c r="G34" s="261"/>
      <c r="H34" s="257"/>
    </row>
    <row r="35" spans="2:8" ht="16.5" x14ac:dyDescent="0.25">
      <c r="B35" s="385" t="s">
        <v>227</v>
      </c>
      <c r="C35" s="401"/>
      <c r="D35" s="401"/>
      <c r="E35" s="401"/>
      <c r="F35" s="401"/>
      <c r="G35" s="401"/>
      <c r="H35" s="402"/>
    </row>
    <row r="36" spans="2:8" ht="14.45" customHeight="1" thickBot="1" x14ac:dyDescent="0.3">
      <c r="B36" s="262"/>
      <c r="C36" s="251"/>
      <c r="D36" s="251"/>
      <c r="E36" s="251"/>
      <c r="F36" s="251"/>
      <c r="G36" s="251"/>
      <c r="H36" s="263"/>
    </row>
    <row r="37" spans="2:8" ht="14.45" customHeight="1" thickTop="1" x14ac:dyDescent="0.25">
      <c r="B37" s="262"/>
      <c r="C37" s="417" t="s">
        <v>174</v>
      </c>
      <c r="D37" s="392"/>
      <c r="E37" s="393" t="s">
        <v>175</v>
      </c>
      <c r="F37" s="394"/>
      <c r="G37" s="251"/>
      <c r="H37" s="263"/>
    </row>
    <row r="38" spans="2:8" ht="90" customHeight="1" x14ac:dyDescent="0.25">
      <c r="B38" s="262"/>
      <c r="C38" s="407" t="s">
        <v>189</v>
      </c>
      <c r="D38" s="408"/>
      <c r="E38" s="409" t="s">
        <v>228</v>
      </c>
      <c r="F38" s="410"/>
      <c r="G38" s="251"/>
      <c r="H38" s="263"/>
    </row>
    <row r="39" spans="2:8" ht="53.45" customHeight="1" x14ac:dyDescent="0.25">
      <c r="B39" s="262"/>
      <c r="C39" s="407" t="s">
        <v>161</v>
      </c>
      <c r="D39" s="408"/>
      <c r="E39" s="409" t="s">
        <v>253</v>
      </c>
      <c r="F39" s="410"/>
      <c r="G39" s="251"/>
      <c r="H39" s="263"/>
    </row>
    <row r="40" spans="2:8" ht="54" customHeight="1" x14ac:dyDescent="0.25">
      <c r="B40" s="262"/>
      <c r="C40" s="407" t="s">
        <v>58</v>
      </c>
      <c r="D40" s="408"/>
      <c r="E40" s="409" t="s">
        <v>254</v>
      </c>
      <c r="F40" s="410"/>
      <c r="G40" s="251"/>
      <c r="H40" s="263"/>
    </row>
    <row r="41" spans="2:8" ht="32.450000000000003" customHeight="1" x14ac:dyDescent="0.25">
      <c r="B41" s="262"/>
      <c r="C41" s="407" t="s">
        <v>229</v>
      </c>
      <c r="D41" s="408"/>
      <c r="E41" s="409" t="s">
        <v>230</v>
      </c>
      <c r="F41" s="410"/>
      <c r="G41" s="251"/>
      <c r="H41" s="263"/>
    </row>
    <row r="42" spans="2:8" ht="16.5" x14ac:dyDescent="0.25">
      <c r="B42" s="262"/>
      <c r="C42" s="251"/>
      <c r="D42" s="251"/>
      <c r="E42" s="251"/>
      <c r="F42" s="251"/>
      <c r="G42" s="251"/>
      <c r="H42" s="263"/>
    </row>
    <row r="43" spans="2:8" ht="18.600000000000001" customHeight="1" x14ac:dyDescent="0.25">
      <c r="B43" s="425" t="s">
        <v>206</v>
      </c>
      <c r="C43" s="426"/>
      <c r="D43" s="426"/>
      <c r="E43" s="426"/>
      <c r="F43" s="426"/>
      <c r="G43" s="426"/>
      <c r="H43" s="427"/>
    </row>
    <row r="44" spans="2:8" ht="18.600000000000001" customHeight="1" x14ac:dyDescent="0.25">
      <c r="B44" s="248"/>
      <c r="C44" s="249"/>
      <c r="D44" s="249"/>
      <c r="E44" s="249"/>
      <c r="F44" s="249"/>
      <c r="G44" s="249"/>
      <c r="H44" s="250"/>
    </row>
    <row r="45" spans="2:8" ht="18.600000000000001" customHeight="1" x14ac:dyDescent="0.25">
      <c r="B45" s="385" t="s">
        <v>202</v>
      </c>
      <c r="C45" s="401"/>
      <c r="D45" s="401"/>
      <c r="E45" s="401"/>
      <c r="F45" s="401"/>
      <c r="G45" s="401"/>
      <c r="H45" s="402"/>
    </row>
    <row r="46" spans="2:8" ht="18.600000000000001" customHeight="1" thickBot="1" x14ac:dyDescent="0.3">
      <c r="B46" s="192"/>
      <c r="C46" s="241"/>
      <c r="D46" s="241"/>
      <c r="E46" s="241"/>
      <c r="F46" s="241"/>
      <c r="G46" s="241"/>
      <c r="H46" s="242"/>
    </row>
    <row r="47" spans="2:8" ht="18.600000000000001" customHeight="1" thickTop="1" x14ac:dyDescent="0.25">
      <c r="B47" s="192"/>
      <c r="C47" s="417" t="s">
        <v>174</v>
      </c>
      <c r="D47" s="392"/>
      <c r="E47" s="393" t="s">
        <v>175</v>
      </c>
      <c r="F47" s="394"/>
      <c r="G47" s="241"/>
      <c r="H47" s="242"/>
    </row>
    <row r="48" spans="2:8" ht="53.1" customHeight="1" x14ac:dyDescent="0.25">
      <c r="B48" s="192"/>
      <c r="C48" s="428" t="s">
        <v>164</v>
      </c>
      <c r="D48" s="412"/>
      <c r="E48" s="409" t="s">
        <v>180</v>
      </c>
      <c r="F48" s="410"/>
      <c r="G48" s="241"/>
      <c r="H48" s="242"/>
    </row>
    <row r="49" spans="2:8" ht="54" customHeight="1" x14ac:dyDescent="0.25">
      <c r="B49" s="192"/>
      <c r="C49" s="428" t="s">
        <v>84</v>
      </c>
      <c r="D49" s="412"/>
      <c r="E49" s="409" t="s">
        <v>231</v>
      </c>
      <c r="F49" s="410"/>
      <c r="G49" s="241"/>
      <c r="H49" s="242"/>
    </row>
    <row r="50" spans="2:8" ht="51.95" customHeight="1" x14ac:dyDescent="0.25">
      <c r="B50" s="192"/>
      <c r="C50" s="428" t="s">
        <v>85</v>
      </c>
      <c r="D50" s="412"/>
      <c r="E50" s="409" t="s">
        <v>233</v>
      </c>
      <c r="F50" s="410"/>
      <c r="G50" s="241"/>
      <c r="H50" s="242"/>
    </row>
    <row r="51" spans="2:8" ht="53.45" customHeight="1" x14ac:dyDescent="0.25">
      <c r="B51" s="192"/>
      <c r="C51" s="428" t="s">
        <v>108</v>
      </c>
      <c r="D51" s="412"/>
      <c r="E51" s="409" t="s">
        <v>233</v>
      </c>
      <c r="F51" s="410"/>
      <c r="G51" s="241"/>
      <c r="H51" s="242"/>
    </row>
    <row r="52" spans="2:8" ht="48.6" customHeight="1" x14ac:dyDescent="0.25">
      <c r="B52" s="192"/>
      <c r="C52" s="428" t="s">
        <v>86</v>
      </c>
      <c r="D52" s="412"/>
      <c r="E52" s="409" t="s">
        <v>234</v>
      </c>
      <c r="F52" s="410"/>
      <c r="G52" s="241"/>
      <c r="H52" s="242"/>
    </row>
    <row r="53" spans="2:8" ht="49.5" customHeight="1" x14ac:dyDescent="0.25">
      <c r="B53" s="192"/>
      <c r="C53" s="428" t="s">
        <v>87</v>
      </c>
      <c r="D53" s="412"/>
      <c r="E53" s="409" t="s">
        <v>232</v>
      </c>
      <c r="F53" s="410"/>
      <c r="G53" s="241"/>
      <c r="H53" s="242"/>
    </row>
    <row r="54" spans="2:8" ht="50.1" customHeight="1" x14ac:dyDescent="0.25">
      <c r="B54" s="192"/>
      <c r="C54" s="428" t="s">
        <v>103</v>
      </c>
      <c r="D54" s="412"/>
      <c r="E54" s="409" t="s">
        <v>237</v>
      </c>
      <c r="F54" s="410"/>
      <c r="G54" s="241"/>
      <c r="H54" s="242"/>
    </row>
    <row r="55" spans="2:8" ht="29.45" customHeight="1" x14ac:dyDescent="0.25">
      <c r="B55" s="192"/>
      <c r="C55" s="428" t="s">
        <v>107</v>
      </c>
      <c r="D55" s="412"/>
      <c r="E55" s="409" t="s">
        <v>235</v>
      </c>
      <c r="F55" s="410"/>
      <c r="G55" s="241"/>
      <c r="H55" s="242"/>
    </row>
    <row r="56" spans="2:8" ht="39.950000000000003" customHeight="1" x14ac:dyDescent="0.25">
      <c r="B56" s="192"/>
      <c r="C56" s="428" t="s">
        <v>111</v>
      </c>
      <c r="D56" s="412"/>
      <c r="E56" s="409" t="s">
        <v>236</v>
      </c>
      <c r="F56" s="410"/>
      <c r="G56" s="241"/>
      <c r="H56" s="242"/>
    </row>
    <row r="57" spans="2:8" ht="29.45" customHeight="1" x14ac:dyDescent="0.25">
      <c r="B57" s="192"/>
      <c r="C57" s="428" t="s">
        <v>10</v>
      </c>
      <c r="D57" s="412"/>
      <c r="E57" s="409" t="s">
        <v>192</v>
      </c>
      <c r="F57" s="410"/>
      <c r="G57" s="241"/>
      <c r="H57" s="242"/>
    </row>
    <row r="58" spans="2:8" ht="18.600000000000001" customHeight="1" x14ac:dyDescent="0.25">
      <c r="B58" s="192"/>
      <c r="C58" s="241"/>
      <c r="D58" s="241"/>
      <c r="E58" s="241"/>
      <c r="F58" s="241"/>
      <c r="G58" s="241"/>
      <c r="H58" s="242"/>
    </row>
    <row r="59" spans="2:8" ht="18.600000000000001" customHeight="1" x14ac:dyDescent="0.25">
      <c r="B59" s="418" t="s">
        <v>205</v>
      </c>
      <c r="C59" s="419"/>
      <c r="D59" s="419"/>
      <c r="E59" s="419"/>
      <c r="F59" s="419"/>
      <c r="G59" s="419"/>
      <c r="H59" s="420"/>
    </row>
    <row r="60" spans="2:8" ht="18.600000000000001" customHeight="1" x14ac:dyDescent="0.25">
      <c r="B60" s="192"/>
      <c r="C60" s="241"/>
      <c r="D60" s="241"/>
      <c r="E60" s="241"/>
      <c r="F60" s="241"/>
      <c r="G60" s="241"/>
      <c r="H60" s="242"/>
    </row>
    <row r="61" spans="2:8" ht="18.600000000000001" customHeight="1" x14ac:dyDescent="0.25">
      <c r="B61" s="421" t="s">
        <v>203</v>
      </c>
      <c r="C61" s="422"/>
      <c r="D61" s="422"/>
      <c r="E61" s="422"/>
      <c r="F61" s="422"/>
      <c r="G61" s="422"/>
      <c r="H61" s="423"/>
    </row>
    <row r="62" spans="2:8" ht="18.600000000000001" customHeight="1" x14ac:dyDescent="0.25">
      <c r="B62" s="235"/>
      <c r="C62" s="236"/>
      <c r="D62" s="236"/>
      <c r="E62" s="236"/>
      <c r="F62" s="236"/>
      <c r="G62" s="236"/>
      <c r="H62" s="237"/>
    </row>
    <row r="63" spans="2:8" ht="30" customHeight="1" x14ac:dyDescent="0.25">
      <c r="B63" s="385" t="s">
        <v>204</v>
      </c>
      <c r="C63" s="401"/>
      <c r="D63" s="401"/>
      <c r="E63" s="401"/>
      <c r="F63" s="401"/>
      <c r="G63" s="401"/>
      <c r="H63" s="402"/>
    </row>
    <row r="64" spans="2:8" ht="17.25" thickBot="1" x14ac:dyDescent="0.3">
      <c r="B64" s="192"/>
      <c r="C64" s="241"/>
      <c r="D64" s="241"/>
      <c r="E64" s="241"/>
      <c r="F64" s="241"/>
      <c r="G64" s="241"/>
      <c r="H64" s="242"/>
    </row>
    <row r="65" spans="2:8" ht="30" customHeight="1" thickTop="1" x14ac:dyDescent="0.25">
      <c r="B65" s="192"/>
      <c r="C65" s="417" t="s">
        <v>174</v>
      </c>
      <c r="D65" s="392"/>
      <c r="E65" s="393" t="s">
        <v>175</v>
      </c>
      <c r="F65" s="394"/>
      <c r="G65" s="241"/>
      <c r="H65" s="242"/>
    </row>
    <row r="66" spans="2:8" ht="30" customHeight="1" x14ac:dyDescent="0.25">
      <c r="B66" s="192"/>
      <c r="C66" s="428" t="s">
        <v>118</v>
      </c>
      <c r="D66" s="412"/>
      <c r="E66" s="409" t="s">
        <v>238</v>
      </c>
      <c r="F66" s="410"/>
      <c r="G66" s="241"/>
      <c r="H66" s="242"/>
    </row>
    <row r="67" spans="2:8" ht="44.45" customHeight="1" x14ac:dyDescent="0.25">
      <c r="B67" s="192"/>
      <c r="C67" s="428" t="s">
        <v>119</v>
      </c>
      <c r="D67" s="412"/>
      <c r="E67" s="409" t="s">
        <v>239</v>
      </c>
      <c r="F67" s="410"/>
      <c r="G67" s="241"/>
      <c r="H67" s="242"/>
    </row>
    <row r="68" spans="2:8" ht="51" customHeight="1" x14ac:dyDescent="0.25">
      <c r="B68" s="192"/>
      <c r="C68" s="428" t="s">
        <v>167</v>
      </c>
      <c r="D68" s="412"/>
      <c r="E68" s="409" t="s">
        <v>240</v>
      </c>
      <c r="F68" s="410"/>
      <c r="G68" s="241"/>
      <c r="H68" s="242"/>
    </row>
    <row r="69" spans="2:8" ht="76.5" customHeight="1" x14ac:dyDescent="0.25">
      <c r="B69" s="192"/>
      <c r="C69" s="428" t="s">
        <v>241</v>
      </c>
      <c r="D69" s="412"/>
      <c r="E69" s="409" t="s">
        <v>181</v>
      </c>
      <c r="F69" s="410"/>
      <c r="G69" s="241"/>
      <c r="H69" s="242"/>
    </row>
    <row r="70" spans="2:8" ht="30" customHeight="1" x14ac:dyDescent="0.25">
      <c r="B70" s="192"/>
      <c r="C70" s="428" t="s">
        <v>141</v>
      </c>
      <c r="D70" s="412"/>
      <c r="E70" s="409" t="s">
        <v>243</v>
      </c>
      <c r="F70" s="410"/>
      <c r="G70" s="241"/>
      <c r="H70" s="242"/>
    </row>
    <row r="71" spans="2:8" ht="30" customHeight="1" x14ac:dyDescent="0.25">
      <c r="B71" s="192"/>
      <c r="C71" s="428" t="s">
        <v>244</v>
      </c>
      <c r="D71" s="412"/>
      <c r="E71" s="409" t="s">
        <v>245</v>
      </c>
      <c r="F71" s="410"/>
      <c r="G71" s="241"/>
      <c r="H71" s="242"/>
    </row>
    <row r="72" spans="2:8" ht="30" customHeight="1" x14ac:dyDescent="0.25">
      <c r="B72" s="192"/>
      <c r="C72" s="428" t="s">
        <v>246</v>
      </c>
      <c r="D72" s="412"/>
      <c r="E72" s="409" t="s">
        <v>247</v>
      </c>
      <c r="F72" s="410"/>
      <c r="G72" s="241"/>
      <c r="H72" s="242"/>
    </row>
    <row r="73" spans="2:8" ht="53.45" customHeight="1" x14ac:dyDescent="0.25">
      <c r="B73" s="192"/>
      <c r="C73" s="428" t="s">
        <v>126</v>
      </c>
      <c r="D73" s="412"/>
      <c r="E73" s="409" t="s">
        <v>242</v>
      </c>
      <c r="F73" s="410"/>
      <c r="G73" s="241"/>
      <c r="H73" s="242"/>
    </row>
    <row r="74" spans="2:8" ht="30" customHeight="1" x14ac:dyDescent="0.25">
      <c r="B74" s="192"/>
      <c r="C74" s="241"/>
      <c r="D74" s="241"/>
      <c r="E74" s="241"/>
      <c r="F74" s="241"/>
      <c r="G74" s="241"/>
      <c r="H74" s="242"/>
    </row>
    <row r="75" spans="2:8" ht="18.600000000000001" customHeight="1" x14ac:dyDescent="0.25">
      <c r="B75" s="421" t="s">
        <v>207</v>
      </c>
      <c r="C75" s="422"/>
      <c r="D75" s="422"/>
      <c r="E75" s="422"/>
      <c r="F75" s="422"/>
      <c r="G75" s="422"/>
      <c r="H75" s="423"/>
    </row>
    <row r="76" spans="2:8" ht="18.600000000000001" customHeight="1" x14ac:dyDescent="0.25">
      <c r="B76" s="243"/>
      <c r="C76" s="244"/>
      <c r="D76" s="244"/>
      <c r="E76" s="244"/>
      <c r="F76" s="244"/>
      <c r="G76" s="244"/>
      <c r="H76" s="245"/>
    </row>
    <row r="77" spans="2:8" ht="18.600000000000001" customHeight="1" x14ac:dyDescent="0.25">
      <c r="B77" s="421" t="s">
        <v>208</v>
      </c>
      <c r="C77" s="422"/>
      <c r="D77" s="422"/>
      <c r="E77" s="422"/>
      <c r="F77" s="422"/>
      <c r="G77" s="422"/>
      <c r="H77" s="423"/>
    </row>
    <row r="78" spans="2:8" ht="18.600000000000001" customHeight="1" x14ac:dyDescent="0.25">
      <c r="B78" s="243"/>
      <c r="C78" s="244"/>
      <c r="D78" s="244"/>
      <c r="E78" s="244"/>
      <c r="F78" s="244"/>
      <c r="G78" s="244"/>
      <c r="H78" s="245"/>
    </row>
    <row r="79" spans="2:8" ht="18.600000000000001" customHeight="1" x14ac:dyDescent="0.25">
      <c r="B79" s="421" t="s">
        <v>209</v>
      </c>
      <c r="C79" s="422"/>
      <c r="D79" s="422"/>
      <c r="E79" s="422"/>
      <c r="F79" s="422"/>
      <c r="G79" s="422"/>
      <c r="H79" s="423"/>
    </row>
    <row r="80" spans="2:8" ht="16.5" x14ac:dyDescent="0.25">
      <c r="B80" s="192"/>
      <c r="C80" s="264"/>
      <c r="D80" s="264"/>
      <c r="E80" s="264"/>
      <c r="F80" s="264"/>
      <c r="G80" s="264"/>
      <c r="H80" s="193"/>
    </row>
    <row r="81" spans="2:8" ht="16.5" x14ac:dyDescent="0.25">
      <c r="B81" s="192"/>
      <c r="C81" s="264"/>
      <c r="D81" s="264"/>
      <c r="E81" s="264"/>
      <c r="F81" s="264"/>
      <c r="G81" s="264"/>
      <c r="H81" s="193"/>
    </row>
    <row r="82" spans="2:8" ht="16.5" x14ac:dyDescent="0.25">
      <c r="B82" s="192" t="s">
        <v>250</v>
      </c>
      <c r="C82" s="264"/>
      <c r="D82" s="264"/>
      <c r="E82" s="264"/>
      <c r="F82" s="264"/>
      <c r="G82" s="264"/>
      <c r="H82" s="193"/>
    </row>
    <row r="83" spans="2:8" ht="16.5" x14ac:dyDescent="0.25">
      <c r="B83" s="192"/>
      <c r="C83" s="264"/>
      <c r="D83" s="264"/>
      <c r="E83" s="264"/>
      <c r="F83" s="264"/>
      <c r="G83" s="264"/>
      <c r="H83" s="193"/>
    </row>
    <row r="84" spans="2:8" ht="15.75" thickBot="1" x14ac:dyDescent="0.3">
      <c r="B84" s="256"/>
      <c r="C84" s="261"/>
      <c r="D84" s="265"/>
      <c r="E84" s="266"/>
      <c r="F84" s="266"/>
      <c r="G84" s="267"/>
      <c r="H84" s="257"/>
    </row>
    <row r="85" spans="2:8" ht="15.75" thickTop="1" x14ac:dyDescent="0.25">
      <c r="B85" s="268" t="s">
        <v>251</v>
      </c>
      <c r="C85" s="391" t="s">
        <v>174</v>
      </c>
      <c r="D85" s="392"/>
      <c r="E85" s="393" t="s">
        <v>175</v>
      </c>
      <c r="F85" s="394"/>
      <c r="G85" s="261"/>
      <c r="H85" s="257"/>
    </row>
    <row r="86" spans="2:8" s="191" customFormat="1" x14ac:dyDescent="0.25">
      <c r="B86" s="272">
        <v>2</v>
      </c>
      <c r="C86" s="424" t="s">
        <v>176</v>
      </c>
      <c r="D86" s="404"/>
      <c r="E86" s="405" t="s">
        <v>177</v>
      </c>
      <c r="F86" s="406"/>
      <c r="G86" s="269"/>
      <c r="H86" s="194"/>
    </row>
    <row r="87" spans="2:8" s="191" customFormat="1" ht="17.25" customHeight="1" x14ac:dyDescent="0.25">
      <c r="B87" s="272">
        <v>2</v>
      </c>
      <c r="C87" s="424" t="s">
        <v>210</v>
      </c>
      <c r="D87" s="404"/>
      <c r="E87" s="405" t="s">
        <v>178</v>
      </c>
      <c r="F87" s="406"/>
      <c r="G87" s="269"/>
      <c r="H87" s="194"/>
    </row>
    <row r="88" spans="2:8" s="191" customFormat="1" ht="25.5" customHeight="1" x14ac:dyDescent="0.25">
      <c r="B88" s="272">
        <v>2</v>
      </c>
      <c r="C88" s="424" t="s">
        <v>195</v>
      </c>
      <c r="D88" s="404"/>
      <c r="E88" s="405" t="s">
        <v>224</v>
      </c>
      <c r="F88" s="406"/>
      <c r="G88" s="269"/>
      <c r="H88" s="194"/>
    </row>
    <row r="89" spans="2:8" s="191" customFormat="1" ht="25.5" customHeight="1" x14ac:dyDescent="0.25">
      <c r="B89" s="272">
        <v>2</v>
      </c>
      <c r="C89" s="424" t="s">
        <v>225</v>
      </c>
      <c r="D89" s="404"/>
      <c r="E89" s="405" t="s">
        <v>226</v>
      </c>
      <c r="F89" s="406"/>
      <c r="G89" s="269"/>
      <c r="H89" s="194"/>
    </row>
    <row r="90" spans="2:8" s="191" customFormat="1" ht="66.95" customHeight="1" x14ac:dyDescent="0.25">
      <c r="B90" s="272">
        <v>2</v>
      </c>
      <c r="C90" s="424" t="s">
        <v>212</v>
      </c>
      <c r="D90" s="404"/>
      <c r="E90" s="405" t="s">
        <v>179</v>
      </c>
      <c r="F90" s="406"/>
      <c r="G90" s="269"/>
      <c r="H90" s="194"/>
    </row>
    <row r="91" spans="2:8" s="191" customFormat="1" ht="67.5" customHeight="1" x14ac:dyDescent="0.25">
      <c r="B91" s="272">
        <v>2</v>
      </c>
      <c r="C91" s="412" t="s">
        <v>72</v>
      </c>
      <c r="D91" s="408"/>
      <c r="E91" s="409" t="s">
        <v>223</v>
      </c>
      <c r="F91" s="410"/>
      <c r="G91" s="269"/>
      <c r="H91" s="194"/>
    </row>
    <row r="92" spans="2:8" s="191" customFormat="1" ht="43.5" customHeight="1" x14ac:dyDescent="0.25">
      <c r="B92" s="272">
        <v>2</v>
      </c>
      <c r="C92" s="412" t="s">
        <v>213</v>
      </c>
      <c r="D92" s="408"/>
      <c r="E92" s="409" t="s">
        <v>214</v>
      </c>
      <c r="F92" s="410"/>
      <c r="G92" s="269"/>
      <c r="H92" s="194"/>
    </row>
    <row r="93" spans="2:8" s="191" customFormat="1" ht="35.1" customHeight="1" x14ac:dyDescent="0.25">
      <c r="B93" s="272">
        <v>2</v>
      </c>
      <c r="C93" s="412" t="s">
        <v>215</v>
      </c>
      <c r="D93" s="408"/>
      <c r="E93" s="409" t="s">
        <v>216</v>
      </c>
      <c r="F93" s="410"/>
      <c r="G93" s="269"/>
      <c r="H93" s="194"/>
    </row>
    <row r="94" spans="2:8" s="191" customFormat="1" ht="72.75" customHeight="1" x14ac:dyDescent="0.25">
      <c r="B94" s="272">
        <v>2</v>
      </c>
      <c r="C94" s="412" t="s">
        <v>44</v>
      </c>
      <c r="D94" s="408"/>
      <c r="E94" s="409" t="s">
        <v>248</v>
      </c>
      <c r="F94" s="410"/>
      <c r="G94" s="269"/>
      <c r="H94" s="194"/>
    </row>
    <row r="95" spans="2:8" s="191" customFormat="1" ht="93.95" customHeight="1" x14ac:dyDescent="0.25">
      <c r="B95" s="272">
        <v>2</v>
      </c>
      <c r="C95" s="412" t="s">
        <v>218</v>
      </c>
      <c r="D95" s="408"/>
      <c r="E95" s="409" t="s">
        <v>219</v>
      </c>
      <c r="F95" s="410"/>
      <c r="G95" s="269"/>
      <c r="H95" s="194"/>
    </row>
    <row r="96" spans="2:8" s="191" customFormat="1" ht="93.95" customHeight="1" x14ac:dyDescent="0.25">
      <c r="B96" s="272">
        <v>2</v>
      </c>
      <c r="C96" s="412" t="s">
        <v>220</v>
      </c>
      <c r="D96" s="408"/>
      <c r="E96" s="409" t="s">
        <v>221</v>
      </c>
      <c r="F96" s="410"/>
      <c r="G96" s="269"/>
      <c r="H96" s="194"/>
    </row>
    <row r="97" spans="2:8" s="191" customFormat="1" x14ac:dyDescent="0.25">
      <c r="B97" s="272">
        <v>2</v>
      </c>
      <c r="C97" s="412" t="s">
        <v>156</v>
      </c>
      <c r="D97" s="408"/>
      <c r="E97" s="409" t="s">
        <v>222</v>
      </c>
      <c r="F97" s="410"/>
      <c r="G97" s="269"/>
      <c r="H97" s="194"/>
    </row>
    <row r="98" spans="2:8" s="191" customFormat="1" ht="66.599999999999994" customHeight="1" x14ac:dyDescent="0.25">
      <c r="B98" s="272">
        <v>3</v>
      </c>
      <c r="C98" s="412" t="s">
        <v>189</v>
      </c>
      <c r="D98" s="408"/>
      <c r="E98" s="409" t="s">
        <v>228</v>
      </c>
      <c r="F98" s="410"/>
      <c r="G98" s="269"/>
      <c r="H98" s="194"/>
    </row>
    <row r="99" spans="2:8" s="191" customFormat="1" ht="66.599999999999994" customHeight="1" x14ac:dyDescent="0.25">
      <c r="B99" s="272">
        <v>3</v>
      </c>
      <c r="C99" s="412" t="s">
        <v>161</v>
      </c>
      <c r="D99" s="408"/>
      <c r="E99" s="409" t="s">
        <v>253</v>
      </c>
      <c r="F99" s="410"/>
      <c r="G99" s="269"/>
      <c r="H99" s="194"/>
    </row>
    <row r="100" spans="2:8" s="191" customFormat="1" ht="62.45" customHeight="1" x14ac:dyDescent="0.25">
      <c r="B100" s="272">
        <v>3</v>
      </c>
      <c r="C100" s="412" t="s">
        <v>58</v>
      </c>
      <c r="D100" s="408"/>
      <c r="E100" s="409" t="s">
        <v>254</v>
      </c>
      <c r="F100" s="410"/>
      <c r="G100" s="269"/>
      <c r="H100" s="194"/>
    </row>
    <row r="101" spans="2:8" s="191" customFormat="1" ht="38.450000000000003" customHeight="1" x14ac:dyDescent="0.25">
      <c r="B101" s="272">
        <v>3</v>
      </c>
      <c r="C101" s="412" t="s">
        <v>229</v>
      </c>
      <c r="D101" s="408"/>
      <c r="E101" s="409" t="s">
        <v>230</v>
      </c>
      <c r="F101" s="410"/>
      <c r="G101" s="269"/>
      <c r="H101" s="194"/>
    </row>
    <row r="102" spans="2:8" ht="59.25" customHeight="1" x14ac:dyDescent="0.25">
      <c r="B102" s="273">
        <v>5</v>
      </c>
      <c r="C102" s="411" t="s">
        <v>164</v>
      </c>
      <c r="D102" s="412"/>
      <c r="E102" s="409" t="s">
        <v>249</v>
      </c>
      <c r="F102" s="410"/>
      <c r="G102" s="261"/>
      <c r="H102" s="257"/>
    </row>
    <row r="103" spans="2:8" ht="59.25" customHeight="1" x14ac:dyDescent="0.25">
      <c r="B103" s="273">
        <v>5</v>
      </c>
      <c r="C103" s="411" t="s">
        <v>84</v>
      </c>
      <c r="D103" s="412"/>
      <c r="E103" s="409" t="s">
        <v>231</v>
      </c>
      <c r="F103" s="410"/>
      <c r="G103" s="261"/>
      <c r="H103" s="257"/>
    </row>
    <row r="104" spans="2:8" ht="59.25" customHeight="1" x14ac:dyDescent="0.25">
      <c r="B104" s="273">
        <v>5</v>
      </c>
      <c r="C104" s="411" t="s">
        <v>85</v>
      </c>
      <c r="D104" s="412"/>
      <c r="E104" s="409" t="s">
        <v>233</v>
      </c>
      <c r="F104" s="410"/>
      <c r="G104" s="261"/>
      <c r="H104" s="257"/>
    </row>
    <row r="105" spans="2:8" ht="59.25" customHeight="1" x14ac:dyDescent="0.25">
      <c r="B105" s="273">
        <v>5</v>
      </c>
      <c r="C105" s="411" t="s">
        <v>108</v>
      </c>
      <c r="D105" s="412"/>
      <c r="E105" s="409" t="s">
        <v>233</v>
      </c>
      <c r="F105" s="410"/>
      <c r="G105" s="261"/>
      <c r="H105" s="257"/>
    </row>
    <row r="106" spans="2:8" ht="47.45" customHeight="1" x14ac:dyDescent="0.25">
      <c r="B106" s="273">
        <v>5</v>
      </c>
      <c r="C106" s="411" t="s">
        <v>86</v>
      </c>
      <c r="D106" s="412"/>
      <c r="E106" s="409" t="s">
        <v>234</v>
      </c>
      <c r="F106" s="410"/>
      <c r="G106" s="261"/>
      <c r="H106" s="257"/>
    </row>
    <row r="107" spans="2:8" ht="45.6" customHeight="1" x14ac:dyDescent="0.25">
      <c r="B107" s="273">
        <v>5</v>
      </c>
      <c r="C107" s="411" t="s">
        <v>87</v>
      </c>
      <c r="D107" s="412"/>
      <c r="E107" s="409" t="s">
        <v>232</v>
      </c>
      <c r="F107" s="410"/>
      <c r="G107" s="261"/>
      <c r="H107" s="257"/>
    </row>
    <row r="108" spans="2:8" ht="32.450000000000003" customHeight="1" x14ac:dyDescent="0.25">
      <c r="B108" s="273">
        <v>5</v>
      </c>
      <c r="C108" s="411" t="s">
        <v>103</v>
      </c>
      <c r="D108" s="412"/>
      <c r="E108" s="409" t="s">
        <v>237</v>
      </c>
      <c r="F108" s="410"/>
      <c r="G108" s="261"/>
      <c r="H108" s="257"/>
    </row>
    <row r="109" spans="2:8" ht="33.6" customHeight="1" x14ac:dyDescent="0.25">
      <c r="B109" s="273">
        <v>5</v>
      </c>
      <c r="C109" s="411" t="s">
        <v>107</v>
      </c>
      <c r="D109" s="412"/>
      <c r="E109" s="409" t="s">
        <v>235</v>
      </c>
      <c r="F109" s="410"/>
      <c r="G109" s="261"/>
      <c r="H109" s="257"/>
    </row>
    <row r="110" spans="2:8" ht="33.6" customHeight="1" x14ac:dyDescent="0.25">
      <c r="B110" s="273">
        <v>5</v>
      </c>
      <c r="C110" s="411" t="s">
        <v>111</v>
      </c>
      <c r="D110" s="412"/>
      <c r="E110" s="409" t="s">
        <v>236</v>
      </c>
      <c r="F110" s="410"/>
      <c r="G110" s="261"/>
      <c r="H110" s="257"/>
    </row>
    <row r="111" spans="2:8" x14ac:dyDescent="0.25">
      <c r="B111" s="273">
        <v>5</v>
      </c>
      <c r="C111" s="411" t="s">
        <v>10</v>
      </c>
      <c r="D111" s="412"/>
      <c r="E111" s="409" t="s">
        <v>192</v>
      </c>
      <c r="F111" s="410"/>
      <c r="G111" s="261"/>
      <c r="H111" s="257"/>
    </row>
    <row r="112" spans="2:8" ht="24.95" customHeight="1" x14ac:dyDescent="0.25">
      <c r="B112" s="273">
        <v>8</v>
      </c>
      <c r="C112" s="411" t="s">
        <v>118</v>
      </c>
      <c r="D112" s="412"/>
      <c r="E112" s="409" t="s">
        <v>238</v>
      </c>
      <c r="F112" s="410"/>
      <c r="G112" s="261"/>
      <c r="H112" s="257"/>
    </row>
    <row r="113" spans="2:8" ht="46.5" customHeight="1" x14ac:dyDescent="0.25">
      <c r="B113" s="273">
        <v>8</v>
      </c>
      <c r="C113" s="411" t="s">
        <v>119</v>
      </c>
      <c r="D113" s="412"/>
      <c r="E113" s="409" t="s">
        <v>239</v>
      </c>
      <c r="F113" s="410"/>
      <c r="G113" s="261"/>
      <c r="H113" s="257"/>
    </row>
    <row r="114" spans="2:8" ht="46.5" customHeight="1" x14ac:dyDescent="0.25">
      <c r="B114" s="273">
        <v>8</v>
      </c>
      <c r="C114" s="411" t="s">
        <v>167</v>
      </c>
      <c r="D114" s="412"/>
      <c r="E114" s="409" t="s">
        <v>240</v>
      </c>
      <c r="F114" s="410"/>
      <c r="G114" s="261"/>
      <c r="H114" s="257"/>
    </row>
    <row r="115" spans="2:8" s="191" customFormat="1" ht="82.5" customHeight="1" x14ac:dyDescent="0.25">
      <c r="B115" s="272">
        <v>8</v>
      </c>
      <c r="C115" s="411" t="s">
        <v>241</v>
      </c>
      <c r="D115" s="412"/>
      <c r="E115" s="409" t="s">
        <v>181</v>
      </c>
      <c r="F115" s="410"/>
      <c r="G115" s="269"/>
      <c r="H115" s="194"/>
    </row>
    <row r="116" spans="2:8" s="191" customFormat="1" ht="33.950000000000003" customHeight="1" x14ac:dyDescent="0.25">
      <c r="B116" s="272">
        <v>8</v>
      </c>
      <c r="C116" s="411" t="s">
        <v>141</v>
      </c>
      <c r="D116" s="412"/>
      <c r="E116" s="409" t="s">
        <v>243</v>
      </c>
      <c r="F116" s="410"/>
      <c r="G116" s="269"/>
      <c r="H116" s="194"/>
    </row>
    <row r="117" spans="2:8" s="191" customFormat="1" ht="33.950000000000003" customHeight="1" x14ac:dyDescent="0.25">
      <c r="B117" s="272">
        <v>8</v>
      </c>
      <c r="C117" s="411" t="s">
        <v>244</v>
      </c>
      <c r="D117" s="412"/>
      <c r="E117" s="409" t="s">
        <v>245</v>
      </c>
      <c r="F117" s="410"/>
      <c r="G117" s="269"/>
      <c r="H117" s="194"/>
    </row>
    <row r="118" spans="2:8" s="191" customFormat="1" ht="33.950000000000003" customHeight="1" x14ac:dyDescent="0.25">
      <c r="B118" s="272">
        <v>8</v>
      </c>
      <c r="C118" s="411" t="s">
        <v>246</v>
      </c>
      <c r="D118" s="412"/>
      <c r="E118" s="409" t="s">
        <v>247</v>
      </c>
      <c r="F118" s="410"/>
      <c r="G118" s="269"/>
      <c r="H118" s="194"/>
    </row>
    <row r="119" spans="2:8" s="191" customFormat="1" ht="46.5" customHeight="1" x14ac:dyDescent="0.25">
      <c r="B119" s="272">
        <v>8</v>
      </c>
      <c r="C119" s="411" t="s">
        <v>126</v>
      </c>
      <c r="D119" s="412"/>
      <c r="E119" s="409" t="s">
        <v>242</v>
      </c>
      <c r="F119" s="410"/>
      <c r="G119" s="269"/>
      <c r="H119" s="194"/>
    </row>
    <row r="120" spans="2:8" ht="6.75" customHeight="1" thickBot="1" x14ac:dyDescent="0.3">
      <c r="B120" s="256"/>
      <c r="C120" s="413"/>
      <c r="D120" s="414"/>
      <c r="E120" s="415"/>
      <c r="F120" s="416"/>
      <c r="G120" s="261"/>
      <c r="H120" s="257"/>
    </row>
    <row r="121" spans="2:8" ht="15.75" thickTop="1" x14ac:dyDescent="0.25">
      <c r="B121" s="256"/>
      <c r="C121" s="270"/>
      <c r="D121" s="270"/>
      <c r="E121" s="271"/>
      <c r="F121" s="271"/>
      <c r="G121" s="261"/>
      <c r="H121" s="257"/>
    </row>
    <row r="122" spans="2:8" ht="15.75" thickBot="1" x14ac:dyDescent="0.3">
      <c r="B122" s="258"/>
      <c r="C122" s="259"/>
      <c r="D122" s="259"/>
      <c r="E122" s="259"/>
      <c r="F122" s="259"/>
      <c r="G122" s="259"/>
      <c r="H122" s="260"/>
    </row>
    <row r="126" spans="2:8" x14ac:dyDescent="0.25">
      <c r="B126" s="289" t="s">
        <v>263</v>
      </c>
    </row>
    <row r="127" spans="2:8" ht="48" customHeight="1" x14ac:dyDescent="0.25">
      <c r="B127" s="429" t="s">
        <v>264</v>
      </c>
      <c r="C127" s="429"/>
    </row>
    <row r="128" spans="2:8" x14ac:dyDescent="0.25">
      <c r="B128" s="430">
        <v>44342</v>
      </c>
      <c r="C128" s="430"/>
    </row>
  </sheetData>
  <sheetProtection sheet="1" scenarios="1" formatCells="0" formatColumns="0" formatRows="0"/>
  <autoFilter ref="B85:H119" xr:uid="{00000000-0009-0000-0000-000000000000}">
    <filterColumn colId="1" showButton="0"/>
    <filterColumn colId="3" showButton="0"/>
  </autoFilter>
  <mergeCells count="170">
    <mergeCell ref="B127:C127"/>
    <mergeCell ref="B128:C128"/>
    <mergeCell ref="C111:D111"/>
    <mergeCell ref="E111:F111"/>
    <mergeCell ref="C65:D65"/>
    <mergeCell ref="E65:F65"/>
    <mergeCell ref="C66:D66"/>
    <mergeCell ref="E66:F66"/>
    <mergeCell ref="C67:D67"/>
    <mergeCell ref="E67:F67"/>
    <mergeCell ref="C113:D113"/>
    <mergeCell ref="E113:F113"/>
    <mergeCell ref="C112:D112"/>
    <mergeCell ref="E112:F112"/>
    <mergeCell ref="C71:D71"/>
    <mergeCell ref="E71:F71"/>
    <mergeCell ref="C72:D72"/>
    <mergeCell ref="E72:F72"/>
    <mergeCell ref="C73:D73"/>
    <mergeCell ref="E73:F73"/>
    <mergeCell ref="C68:D68"/>
    <mergeCell ref="E68:F68"/>
    <mergeCell ref="C69:D69"/>
    <mergeCell ref="E69:F69"/>
    <mergeCell ref="B79:H79"/>
    <mergeCell ref="C93:D93"/>
    <mergeCell ref="C70:D70"/>
    <mergeCell ref="E70:F70"/>
    <mergeCell ref="C109:D109"/>
    <mergeCell ref="E109:F109"/>
    <mergeCell ref="C110:D110"/>
    <mergeCell ref="E110:F110"/>
    <mergeCell ref="C106:D106"/>
    <mergeCell ref="E106:F106"/>
    <mergeCell ref="C107:D107"/>
    <mergeCell ref="E107:F107"/>
    <mergeCell ref="C108:D108"/>
    <mergeCell ref="E108:F108"/>
    <mergeCell ref="C103:D103"/>
    <mergeCell ref="E103:F103"/>
    <mergeCell ref="E93:F93"/>
    <mergeCell ref="C94:D94"/>
    <mergeCell ref="E94:F94"/>
    <mergeCell ref="C90:D90"/>
    <mergeCell ref="E90:F90"/>
    <mergeCell ref="C91:D91"/>
    <mergeCell ref="E91:F91"/>
    <mergeCell ref="C92:D92"/>
    <mergeCell ref="C50:D50"/>
    <mergeCell ref="E50:F50"/>
    <mergeCell ref="C51:D51"/>
    <mergeCell ref="E51:F51"/>
    <mergeCell ref="C52:D52"/>
    <mergeCell ref="E52:F52"/>
    <mergeCell ref="C56:D56"/>
    <mergeCell ref="E56:F56"/>
    <mergeCell ref="C57:D57"/>
    <mergeCell ref="E57:F57"/>
    <mergeCell ref="C53:D53"/>
    <mergeCell ref="E53:F53"/>
    <mergeCell ref="C54:D54"/>
    <mergeCell ref="E54:F54"/>
    <mergeCell ref="C39:D39"/>
    <mergeCell ref="E39:F39"/>
    <mergeCell ref="B43:H43"/>
    <mergeCell ref="C99:D99"/>
    <mergeCell ref="E99:F99"/>
    <mergeCell ref="C49:D49"/>
    <mergeCell ref="E49:F49"/>
    <mergeCell ref="C98:D98"/>
    <mergeCell ref="E98:F98"/>
    <mergeCell ref="C40:D40"/>
    <mergeCell ref="E40:F40"/>
    <mergeCell ref="C41:D41"/>
    <mergeCell ref="E41:F41"/>
    <mergeCell ref="C55:D55"/>
    <mergeCell ref="E55:F55"/>
    <mergeCell ref="E96:F96"/>
    <mergeCell ref="C88:D88"/>
    <mergeCell ref="E88:F88"/>
    <mergeCell ref="B75:H75"/>
    <mergeCell ref="B77:H77"/>
    <mergeCell ref="C47:D47"/>
    <mergeCell ref="E47:F47"/>
    <mergeCell ref="C48:D48"/>
    <mergeCell ref="E48:F48"/>
    <mergeCell ref="C89:D89"/>
    <mergeCell ref="E89:F89"/>
    <mergeCell ref="E86:F86"/>
    <mergeCell ref="C87:D87"/>
    <mergeCell ref="E87:F87"/>
    <mergeCell ref="C114:D114"/>
    <mergeCell ref="E114:F114"/>
    <mergeCell ref="C102:D102"/>
    <mergeCell ref="E102:F102"/>
    <mergeCell ref="C104:D104"/>
    <mergeCell ref="E104:F104"/>
    <mergeCell ref="C105:D105"/>
    <mergeCell ref="E105:F105"/>
    <mergeCell ref="C95:D95"/>
    <mergeCell ref="E95:F95"/>
    <mergeCell ref="C97:D97"/>
    <mergeCell ref="E97:F97"/>
    <mergeCell ref="C96:D96"/>
    <mergeCell ref="C101:D101"/>
    <mergeCell ref="E101:F101"/>
    <mergeCell ref="C100:D100"/>
    <mergeCell ref="E100:F100"/>
    <mergeCell ref="E92:F92"/>
    <mergeCell ref="C86:D86"/>
    <mergeCell ref="C21:D21"/>
    <mergeCell ref="E21:F21"/>
    <mergeCell ref="C22:D22"/>
    <mergeCell ref="E22:F22"/>
    <mergeCell ref="C23:D23"/>
    <mergeCell ref="E23:F23"/>
    <mergeCell ref="B59:H59"/>
    <mergeCell ref="B61:H61"/>
    <mergeCell ref="B63:H63"/>
    <mergeCell ref="C24:D24"/>
    <mergeCell ref="E24:F24"/>
    <mergeCell ref="E30:F30"/>
    <mergeCell ref="C29:D29"/>
    <mergeCell ref="E29:F29"/>
    <mergeCell ref="C28:D28"/>
    <mergeCell ref="E28:F28"/>
    <mergeCell ref="C27:D27"/>
    <mergeCell ref="E27:F27"/>
    <mergeCell ref="C26:D26"/>
    <mergeCell ref="E26:F26"/>
    <mergeCell ref="C37:D37"/>
    <mergeCell ref="E37:F37"/>
    <mergeCell ref="C38:D38"/>
    <mergeCell ref="E38:F38"/>
    <mergeCell ref="C119:D119"/>
    <mergeCell ref="E119:F119"/>
    <mergeCell ref="C120:D120"/>
    <mergeCell ref="E120:F120"/>
    <mergeCell ref="C118:D118"/>
    <mergeCell ref="E118:F118"/>
    <mergeCell ref="C117:D117"/>
    <mergeCell ref="E117:F117"/>
    <mergeCell ref="C115:D115"/>
    <mergeCell ref="E115:F115"/>
    <mergeCell ref="C116:D116"/>
    <mergeCell ref="E116:F116"/>
    <mergeCell ref="B2:H2"/>
    <mergeCell ref="B4:H5"/>
    <mergeCell ref="B6:H6"/>
    <mergeCell ref="B7:H7"/>
    <mergeCell ref="C85:D85"/>
    <mergeCell ref="E85:F85"/>
    <mergeCell ref="B9:H9"/>
    <mergeCell ref="B11:H11"/>
    <mergeCell ref="B45:H45"/>
    <mergeCell ref="B15:H15"/>
    <mergeCell ref="B17:H17"/>
    <mergeCell ref="B13:H13"/>
    <mergeCell ref="B19:H19"/>
    <mergeCell ref="B14:H14"/>
    <mergeCell ref="B35:H35"/>
    <mergeCell ref="C25:D25"/>
    <mergeCell ref="E25:F25"/>
    <mergeCell ref="C31:D31"/>
    <mergeCell ref="E31:F31"/>
    <mergeCell ref="C32:D32"/>
    <mergeCell ref="E32:F32"/>
    <mergeCell ref="C33:D33"/>
    <mergeCell ref="E33:F33"/>
    <mergeCell ref="C30:D3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47"/>
  <sheetViews>
    <sheetView showGridLines="0" topLeftCell="A10" zoomScale="70" zoomScaleNormal="70" workbookViewId="0">
      <selection activeCell="A6" sqref="A6"/>
    </sheetView>
  </sheetViews>
  <sheetFormatPr baseColWidth="10" defaultColWidth="11.42578125" defaultRowHeight="14.25" x14ac:dyDescent="0.25"/>
  <cols>
    <col min="1" max="1" width="21.42578125" style="10" customWidth="1"/>
    <col min="2" max="2" width="34" style="10" customWidth="1"/>
    <col min="3" max="3" width="26" style="10" customWidth="1"/>
    <col min="4" max="4" width="28.42578125" style="10" customWidth="1"/>
    <col min="5" max="5" width="35" style="10" customWidth="1"/>
    <col min="6" max="6" width="24.5703125" style="10" customWidth="1"/>
    <col min="7" max="7" width="30.85546875" style="10" customWidth="1"/>
    <col min="8" max="8" width="30" style="10" hidden="1" customWidth="1"/>
    <col min="9" max="9" width="26.28515625" style="10" customWidth="1"/>
    <col min="10" max="29" width="11.42578125" style="10" customWidth="1"/>
    <col min="30" max="30" width="8.140625" style="10" customWidth="1"/>
    <col min="31" max="35" width="32.28515625" style="10" customWidth="1"/>
    <col min="36" max="16377" width="11.42578125" style="10"/>
    <col min="16378" max="16384" width="25.42578125" style="10" customWidth="1"/>
  </cols>
  <sheetData>
    <row r="1" spans="1:9" s="9" customFormat="1" ht="11.25" customHeight="1" x14ac:dyDescent="0.2">
      <c r="A1" s="222"/>
      <c r="B1" s="222"/>
      <c r="C1" s="223"/>
      <c r="D1" s="224"/>
      <c r="G1" s="163"/>
      <c r="H1" s="163"/>
      <c r="I1" s="163"/>
    </row>
    <row r="2" spans="1:9" ht="27.75" customHeight="1" x14ac:dyDescent="0.25">
      <c r="A2" s="19" t="s">
        <v>148</v>
      </c>
      <c r="B2" s="432" t="s">
        <v>297</v>
      </c>
      <c r="C2" s="432"/>
      <c r="D2" s="433"/>
      <c r="E2" s="433"/>
      <c r="F2" s="149"/>
      <c r="G2" s="147"/>
    </row>
    <row r="3" spans="1:9" ht="15" x14ac:dyDescent="0.25">
      <c r="A3" s="217"/>
      <c r="B3" s="219"/>
      <c r="C3" s="219"/>
      <c r="D3" s="220"/>
      <c r="E3" s="221"/>
      <c r="F3" s="218"/>
      <c r="G3" s="221"/>
    </row>
    <row r="4" spans="1:9" ht="21" customHeight="1" x14ac:dyDescent="0.25">
      <c r="A4" s="431" t="s">
        <v>211</v>
      </c>
      <c r="B4" s="431" t="s">
        <v>72</v>
      </c>
      <c r="C4" s="431" t="s">
        <v>131</v>
      </c>
      <c r="D4" s="431" t="s">
        <v>130</v>
      </c>
      <c r="E4" s="431" t="s">
        <v>44</v>
      </c>
      <c r="F4" s="431" t="s">
        <v>45</v>
      </c>
      <c r="G4" s="431"/>
    </row>
    <row r="5" spans="1:9" ht="57" customHeight="1" x14ac:dyDescent="0.25">
      <c r="A5" s="431"/>
      <c r="B5" s="431"/>
      <c r="C5" s="431"/>
      <c r="D5" s="431"/>
      <c r="E5" s="431"/>
      <c r="F5" s="144" t="s">
        <v>8</v>
      </c>
      <c r="G5" s="144" t="s">
        <v>157</v>
      </c>
      <c r="H5" s="144" t="s">
        <v>158</v>
      </c>
      <c r="I5" s="144" t="s">
        <v>156</v>
      </c>
    </row>
    <row r="6" spans="1:9" s="11" customFormat="1" ht="178.5" customHeight="1" x14ac:dyDescent="0.25">
      <c r="A6" s="2" t="s">
        <v>274</v>
      </c>
      <c r="B6" s="2" t="s">
        <v>134</v>
      </c>
      <c r="C6" s="2" t="s">
        <v>295</v>
      </c>
      <c r="D6" s="2" t="s">
        <v>296</v>
      </c>
      <c r="E6" s="316" t="str">
        <f>+CONCATENATE(B6," ",C6," ",D6)</f>
        <v>Posibilidad de pérdida Económica y Reputacional por contaminación ambiental a causa de las descargas de aguas residuales debido a la falta de seguimiento y control a los vertimientos realizados por usuarios diferentes al residencial que hacen uso del alcantarillado público y a la infraestructura de las redes de alcantarillado en condiciones inadecuadas.</v>
      </c>
      <c r="F6" s="2" t="s">
        <v>149</v>
      </c>
      <c r="G6" s="2" t="s">
        <v>128</v>
      </c>
      <c r="H6" s="164" t="str">
        <f>+IF(F6='11 FORMULAS'!$B$4,'11 FORMULAS'!$C$4,IF(F6='11 FORMULAS'!$B$6,'11 FORMULAS'!$C$6,IF(F6='11 FORMULAS'!$B$8,'11 FORMULAS'!$C$8,IF(F6='11 FORMULAS'!$B$10,'11 FORMULAS'!$C$10,""))))</f>
        <v>Procesos</v>
      </c>
      <c r="I6" s="317" t="str">
        <f>+G6&amp;H6</f>
        <v>ProcesosProcesos</v>
      </c>
    </row>
    <row r="7" spans="1:9" ht="161.25" customHeight="1" x14ac:dyDescent="0.25">
      <c r="A7" s="2" t="s">
        <v>11</v>
      </c>
      <c r="B7" s="2" t="s">
        <v>134</v>
      </c>
      <c r="C7" s="2" t="s">
        <v>275</v>
      </c>
      <c r="D7" s="2" t="s">
        <v>276</v>
      </c>
      <c r="E7" s="316" t="str">
        <f t="shared" ref="E7:E23" si="0">+CONCATENATE(B7," ",C7," ",D7)</f>
        <v>Posibilidad de pérdida Económica y Reputacional por la atención inoportuna de las solicitudes de reparación de alcantarillado debido a la falta de seguimiento a las ordenes de trabajo generadas, falta de personal operativo para los grupos de trabajo y falta de asignación de recursos o de disponibilidad de materiales.</v>
      </c>
      <c r="F7" s="2" t="s">
        <v>154</v>
      </c>
      <c r="G7" s="2" t="s">
        <v>128</v>
      </c>
      <c r="H7" s="164" t="str">
        <f>+IF(F7='11 FORMULAS'!$B$4,'11 FORMULAS'!$C$4,IF(F7='11 FORMULAS'!$B$6,'11 FORMULAS'!$C$6,IF(F7='11 FORMULAS'!$B$8,'11 FORMULAS'!$C$8,IF(F7='11 FORMULAS'!$B$10,'11 FORMULAS'!$C$10,""))))</f>
        <v/>
      </c>
      <c r="I7" s="317" t="str">
        <f t="shared" ref="I7:I23" si="1">+G7&amp;H7</f>
        <v>Procesos</v>
      </c>
    </row>
    <row r="8" spans="1:9" ht="160.5" customHeight="1" x14ac:dyDescent="0.25">
      <c r="A8" s="2" t="s">
        <v>12</v>
      </c>
      <c r="B8" s="2" t="s">
        <v>134</v>
      </c>
      <c r="C8" s="2" t="s">
        <v>277</v>
      </c>
      <c r="D8" s="2" t="s">
        <v>284</v>
      </c>
      <c r="E8" s="316" t="str">
        <f t="shared" si="0"/>
        <v>Posibilidad de pérdida Económica y Reputacional por la falta de atención a las afectaciones generadas por actividades de alcantarillado debido a que la parametrización del software permite el cierre de ordenes de trabajo con actividades pendientes.</v>
      </c>
      <c r="F8" s="2" t="s">
        <v>154</v>
      </c>
      <c r="G8" s="2" t="s">
        <v>128</v>
      </c>
      <c r="H8" s="164" t="str">
        <f>+IF(F8='11 FORMULAS'!$B$4,'11 FORMULAS'!$C$4,IF(F8='11 FORMULAS'!$B$6,'11 FORMULAS'!$C$6,IF(F8='11 FORMULAS'!$B$8,'11 FORMULAS'!$C$8,IF(F8='11 FORMULAS'!$B$10,'11 FORMULAS'!$C$10,""))))</f>
        <v/>
      </c>
      <c r="I8" s="317" t="str">
        <f t="shared" si="1"/>
        <v>Procesos</v>
      </c>
    </row>
    <row r="9" spans="1:9" ht="99.75" x14ac:dyDescent="0.25">
      <c r="A9" s="2" t="s">
        <v>13</v>
      </c>
      <c r="B9" s="2" t="s">
        <v>134</v>
      </c>
      <c r="C9" s="2" t="s">
        <v>298</v>
      </c>
      <c r="D9" s="2" t="s">
        <v>299</v>
      </c>
      <c r="E9" s="148" t="str">
        <f t="shared" si="0"/>
        <v>Posibilidad de pérdida Económica y Reputacional Por la captacion del caudal de las plantas de tratamiento  de los municipios  por encima del lt/s consecionados  Debido a la falta de medicion en el sistema de las bocatomas</v>
      </c>
      <c r="F9" s="3" t="s">
        <v>149</v>
      </c>
      <c r="G9" s="2" t="s">
        <v>128</v>
      </c>
      <c r="H9" s="164" t="str">
        <f>+IF(F9='11 FORMULAS'!$B$4,'11 FORMULAS'!$C$4,IF(F9='11 FORMULAS'!$B$6,'11 FORMULAS'!$C$6,IF(F9='11 FORMULAS'!$B$8,'11 FORMULAS'!$C$8,IF(F9='11 FORMULAS'!$B$10,'11 FORMULAS'!$C$10,""))))</f>
        <v>Procesos</v>
      </c>
      <c r="I9" s="164" t="str">
        <f t="shared" si="1"/>
        <v>ProcesosProcesos</v>
      </c>
    </row>
    <row r="10" spans="1:9" ht="114" x14ac:dyDescent="0.25">
      <c r="A10" s="2" t="s">
        <v>14</v>
      </c>
      <c r="B10" s="2" t="s">
        <v>134</v>
      </c>
      <c r="C10" s="2" t="s">
        <v>300</v>
      </c>
      <c r="D10" s="2" t="s">
        <v>301</v>
      </c>
      <c r="E10" s="148" t="str">
        <f t="shared" si="0"/>
        <v>Posibilidad de pérdida Económica y Reputacional por condiciones de calidad de agua cruda que no permite tratabilidad y afectaciones de tipo climático debido a crecientes que generan arrastre de solidos y elevacion en los niveles de turbierdad en agua cruda</v>
      </c>
      <c r="F10" s="3" t="s">
        <v>154</v>
      </c>
      <c r="G10" s="3" t="s">
        <v>128</v>
      </c>
      <c r="H10" s="164" t="str">
        <f>+IF(F10='11 FORMULAS'!$B$4,'11 FORMULAS'!$C$4,IF(F10='11 FORMULAS'!$B$6,'11 FORMULAS'!$C$6,IF(F10='11 FORMULAS'!$B$8,'11 FORMULAS'!$C$8,IF(F10='11 FORMULAS'!$B$10,'11 FORMULAS'!$C$10,""))))</f>
        <v/>
      </c>
      <c r="I10" s="164" t="str">
        <f t="shared" si="1"/>
        <v>Procesos</v>
      </c>
    </row>
    <row r="11" spans="1:9" ht="128.25" x14ac:dyDescent="0.25">
      <c r="A11" s="2" t="s">
        <v>15</v>
      </c>
      <c r="B11" s="2" t="s">
        <v>134</v>
      </c>
      <c r="C11" s="2" t="s">
        <v>302</v>
      </c>
      <c r="D11" s="2" t="s">
        <v>303</v>
      </c>
      <c r="E11" s="148" t="str">
        <f t="shared" si="0"/>
        <v>Posibilidad de pérdida Económica y Reputacional por el aumento en el índice de agua no contabilizada por pérdidas técnicas  debido a la infraestructura de produccion ,almacenameinto y distribucion en condiciones inadecuadas,  y la reparación inoportuna de fugas y daños en las redes de acueducto.</v>
      </c>
      <c r="F11" s="3" t="s">
        <v>155</v>
      </c>
      <c r="G11" s="3" t="s">
        <v>43</v>
      </c>
      <c r="H11" s="164" t="str">
        <f>+IF(F11='11 FORMULAS'!$B$4,'11 FORMULAS'!$C$4,IF(F11='11 FORMULAS'!$B$6,'11 FORMULAS'!$C$6,IF(F11='11 FORMULAS'!$B$8,'11 FORMULAS'!$C$8,IF(F11='11 FORMULAS'!$B$10,'11 FORMULAS'!$C$10,""))))</f>
        <v/>
      </c>
      <c r="I11" s="164" t="str">
        <f t="shared" si="1"/>
        <v>Infraestructura</v>
      </c>
    </row>
    <row r="12" spans="1:9" s="12" customFormat="1" ht="142.5" x14ac:dyDescent="0.25">
      <c r="A12" s="2" t="s">
        <v>16</v>
      </c>
      <c r="B12" s="2" t="s">
        <v>134</v>
      </c>
      <c r="C12" s="2" t="s">
        <v>304</v>
      </c>
      <c r="D12" s="2" t="s">
        <v>276</v>
      </c>
      <c r="E12" s="148" t="str">
        <f t="shared" si="0"/>
        <v>Posibilidad de pérdida Económica y Reputacional por la atención inoportuna de las solicitudes de reparación de acueducto debido a la falta de seguimiento a las ordenes de trabajo generadas, falta de personal operativo para los grupos de trabajo y falta de asignación de recursos o de disponibilidad de materiales.</v>
      </c>
      <c r="F12" s="3" t="s">
        <v>154</v>
      </c>
      <c r="G12" s="3" t="s">
        <v>128</v>
      </c>
      <c r="H12" s="164" t="str">
        <f>+IF(F12='11 FORMULAS'!$B$4,'11 FORMULAS'!$C$4,IF(F12='11 FORMULAS'!$B$6,'11 FORMULAS'!$C$6,IF(F12='11 FORMULAS'!$B$8,'11 FORMULAS'!$C$8,IF(F12='11 FORMULAS'!$B$10,'11 FORMULAS'!$C$10,""))))</f>
        <v/>
      </c>
      <c r="I12" s="164" t="str">
        <f t="shared" si="1"/>
        <v>Procesos</v>
      </c>
    </row>
    <row r="13" spans="1:9" s="12" customFormat="1" ht="35.1" customHeight="1" x14ac:dyDescent="0.25">
      <c r="A13" s="2" t="s">
        <v>28</v>
      </c>
      <c r="B13" s="2"/>
      <c r="C13" s="2"/>
      <c r="D13" s="2"/>
      <c r="E13" s="148" t="str">
        <f t="shared" si="0"/>
        <v xml:space="preserve">  </v>
      </c>
      <c r="F13" s="3"/>
      <c r="G13" s="3"/>
      <c r="H13" s="164" t="str">
        <f>+IF(F13='11 FORMULAS'!$B$4,'11 FORMULAS'!$C$4,IF(F13='11 FORMULAS'!$B$6,'11 FORMULAS'!$C$6,IF(F13='11 FORMULAS'!$B$8,'11 FORMULAS'!$C$8,IF(F13='11 FORMULAS'!$B$10,'11 FORMULAS'!$C$10,""))))</f>
        <v/>
      </c>
      <c r="I13" s="164" t="str">
        <f t="shared" si="1"/>
        <v/>
      </c>
    </row>
    <row r="14" spans="1:9" s="12" customFormat="1" ht="35.1" customHeight="1" x14ac:dyDescent="0.25">
      <c r="A14" s="2" t="s">
        <v>29</v>
      </c>
      <c r="B14" s="2"/>
      <c r="C14" s="2"/>
      <c r="D14" s="2"/>
      <c r="E14" s="148" t="str">
        <f t="shared" si="0"/>
        <v xml:space="preserve">  </v>
      </c>
      <c r="F14" s="3"/>
      <c r="G14" s="3"/>
      <c r="H14" s="164" t="str">
        <f>+IF(F14='11 FORMULAS'!$B$4,'11 FORMULAS'!$C$4,IF(F14='11 FORMULAS'!$B$6,'11 FORMULAS'!$C$6,IF(F14='11 FORMULAS'!$B$8,'11 FORMULAS'!$C$8,IF(F14='11 FORMULAS'!$B$10,'11 FORMULAS'!$C$10,""))))</f>
        <v/>
      </c>
      <c r="I14" s="164" t="str">
        <f t="shared" si="1"/>
        <v/>
      </c>
    </row>
    <row r="15" spans="1:9" s="12" customFormat="1" ht="35.1" customHeight="1" x14ac:dyDescent="0.25">
      <c r="A15" s="2" t="s">
        <v>30</v>
      </c>
      <c r="B15" s="2"/>
      <c r="C15" s="2"/>
      <c r="D15" s="2"/>
      <c r="E15" s="148" t="str">
        <f t="shared" si="0"/>
        <v xml:space="preserve">  </v>
      </c>
      <c r="F15" s="3"/>
      <c r="G15" s="3"/>
      <c r="H15" s="164" t="str">
        <f>+IF(F15='11 FORMULAS'!$B$4,'11 FORMULAS'!$C$4,IF(F15='11 FORMULAS'!$B$6,'11 FORMULAS'!$C$6,IF(F15='11 FORMULAS'!$B$8,'11 FORMULAS'!$C$8,IF(F15='11 FORMULAS'!$B$10,'11 FORMULAS'!$C$10,""))))</f>
        <v/>
      </c>
      <c r="I15" s="164" t="str">
        <f t="shared" si="1"/>
        <v/>
      </c>
    </row>
    <row r="16" spans="1:9" s="12" customFormat="1" ht="35.1" customHeight="1" x14ac:dyDescent="0.25">
      <c r="A16" s="2" t="s">
        <v>31</v>
      </c>
      <c r="B16" s="2"/>
      <c r="C16" s="2"/>
      <c r="D16" s="2"/>
      <c r="E16" s="148" t="str">
        <f t="shared" si="0"/>
        <v xml:space="preserve">  </v>
      </c>
      <c r="F16" s="3"/>
      <c r="G16" s="3"/>
      <c r="H16" s="164" t="str">
        <f>+IF(F16='11 FORMULAS'!$B$4,'11 FORMULAS'!$C$4,IF(F16='11 FORMULAS'!$B$6,'11 FORMULAS'!$C$6,IF(F16='11 FORMULAS'!$B$8,'11 FORMULAS'!$C$8,IF(F16='11 FORMULAS'!$B$10,'11 FORMULAS'!$C$10,""))))</f>
        <v/>
      </c>
      <c r="I16" s="164" t="str">
        <f t="shared" si="1"/>
        <v/>
      </c>
    </row>
    <row r="17" spans="1:9" s="12" customFormat="1" ht="35.1" customHeight="1" x14ac:dyDescent="0.25">
      <c r="A17" s="2" t="s">
        <v>32</v>
      </c>
      <c r="B17" s="2"/>
      <c r="C17" s="2"/>
      <c r="D17" s="2"/>
      <c r="E17" s="148" t="str">
        <f t="shared" si="0"/>
        <v xml:space="preserve">  </v>
      </c>
      <c r="F17" s="3"/>
      <c r="G17" s="3"/>
      <c r="H17" s="164" t="str">
        <f>+IF(F17='11 FORMULAS'!$B$4,'11 FORMULAS'!$C$4,IF(F17='11 FORMULAS'!$B$6,'11 FORMULAS'!$C$6,IF(F17='11 FORMULAS'!$B$8,'11 FORMULAS'!$C$8,IF(F17='11 FORMULAS'!$B$10,'11 FORMULAS'!$C$10,""))))</f>
        <v/>
      </c>
      <c r="I17" s="164" t="str">
        <f t="shared" si="1"/>
        <v/>
      </c>
    </row>
    <row r="18" spans="1:9" s="12" customFormat="1" ht="35.1" customHeight="1" x14ac:dyDescent="0.25">
      <c r="A18" s="2" t="s">
        <v>33</v>
      </c>
      <c r="B18" s="2"/>
      <c r="C18" s="2"/>
      <c r="D18" s="2"/>
      <c r="E18" s="148" t="str">
        <f t="shared" si="0"/>
        <v xml:space="preserve">  </v>
      </c>
      <c r="F18" s="3"/>
      <c r="G18" s="3"/>
      <c r="H18" s="164" t="str">
        <f>+IF(F18='11 FORMULAS'!$B$4,'11 FORMULAS'!$C$4,IF(F18='11 FORMULAS'!$B$6,'11 FORMULAS'!$C$6,IF(F18='11 FORMULAS'!$B$8,'11 FORMULAS'!$C$8,IF(F18='11 FORMULAS'!$B$10,'11 FORMULAS'!$C$10,""))))</f>
        <v/>
      </c>
      <c r="I18" s="164" t="str">
        <f t="shared" si="1"/>
        <v/>
      </c>
    </row>
    <row r="19" spans="1:9" s="12" customFormat="1" ht="35.1" customHeight="1" x14ac:dyDescent="0.25">
      <c r="A19" s="2" t="s">
        <v>34</v>
      </c>
      <c r="B19" s="2"/>
      <c r="C19" s="2"/>
      <c r="D19" s="2"/>
      <c r="E19" s="148" t="str">
        <f t="shared" si="0"/>
        <v xml:space="preserve">  </v>
      </c>
      <c r="F19" s="3"/>
      <c r="G19" s="3"/>
      <c r="H19" s="164" t="str">
        <f>+IF(F19='11 FORMULAS'!$B$4,'11 FORMULAS'!$C$4,IF(F19='11 FORMULAS'!$B$6,'11 FORMULAS'!$C$6,IF(F19='11 FORMULAS'!$B$8,'11 FORMULAS'!$C$8,IF(F19='11 FORMULAS'!$B$10,'11 FORMULAS'!$C$10,""))))</f>
        <v/>
      </c>
      <c r="I19" s="164" t="str">
        <f t="shared" si="1"/>
        <v/>
      </c>
    </row>
    <row r="20" spans="1:9" s="12" customFormat="1" ht="35.1" customHeight="1" x14ac:dyDescent="0.25">
      <c r="A20" s="2" t="s">
        <v>35</v>
      </c>
      <c r="B20" s="2"/>
      <c r="C20" s="2"/>
      <c r="D20" s="2"/>
      <c r="E20" s="148" t="str">
        <f t="shared" si="0"/>
        <v xml:space="preserve">  </v>
      </c>
      <c r="F20" s="3"/>
      <c r="G20" s="3"/>
      <c r="H20" s="164" t="str">
        <f>+IF(F20='11 FORMULAS'!$B$4,'11 FORMULAS'!$C$4,IF(F20='11 FORMULAS'!$B$6,'11 FORMULAS'!$C$6,IF(F20='11 FORMULAS'!$B$8,'11 FORMULAS'!$C$8,IF(F20='11 FORMULAS'!$B$10,'11 FORMULAS'!$C$10,""))))</f>
        <v/>
      </c>
      <c r="I20" s="164" t="str">
        <f t="shared" si="1"/>
        <v/>
      </c>
    </row>
    <row r="21" spans="1:9" s="12" customFormat="1" ht="35.1" customHeight="1" x14ac:dyDescent="0.25">
      <c r="A21" s="2" t="s">
        <v>36</v>
      </c>
      <c r="B21" s="2"/>
      <c r="C21" s="2"/>
      <c r="D21" s="2"/>
      <c r="E21" s="148" t="str">
        <f t="shared" si="0"/>
        <v xml:space="preserve">  </v>
      </c>
      <c r="F21" s="3"/>
      <c r="G21" s="3"/>
      <c r="H21" s="164" t="str">
        <f>+IF(F21='11 FORMULAS'!$B$4,'11 FORMULAS'!$C$4,IF(F21='11 FORMULAS'!$B$6,'11 FORMULAS'!$C$6,IF(F21='11 FORMULAS'!$B$8,'11 FORMULAS'!$C$8,IF(F21='11 FORMULAS'!$B$10,'11 FORMULAS'!$C$10,""))))</f>
        <v/>
      </c>
      <c r="I21" s="164" t="str">
        <f t="shared" si="1"/>
        <v/>
      </c>
    </row>
    <row r="22" spans="1:9" s="12" customFormat="1" ht="35.1" customHeight="1" x14ac:dyDescent="0.25">
      <c r="A22" s="2" t="s">
        <v>37</v>
      </c>
      <c r="B22" s="2"/>
      <c r="C22" s="2"/>
      <c r="D22" s="2"/>
      <c r="E22" s="148" t="str">
        <f t="shared" si="0"/>
        <v xml:space="preserve">  </v>
      </c>
      <c r="F22" s="3"/>
      <c r="G22" s="3"/>
      <c r="H22" s="164" t="str">
        <f>+IF(F22='11 FORMULAS'!$B$4,'11 FORMULAS'!$C$4,IF(F22='11 FORMULAS'!$B$6,'11 FORMULAS'!$C$6,IF(F22='11 FORMULAS'!$B$8,'11 FORMULAS'!$C$8,IF(F22='11 FORMULAS'!$B$10,'11 FORMULAS'!$C$10,""))))</f>
        <v/>
      </c>
      <c r="I22" s="164" t="str">
        <f t="shared" si="1"/>
        <v/>
      </c>
    </row>
    <row r="23" spans="1:9" s="12" customFormat="1" ht="35.1" customHeight="1" x14ac:dyDescent="0.25">
      <c r="A23" s="2" t="s">
        <v>38</v>
      </c>
      <c r="B23" s="2"/>
      <c r="C23" s="2"/>
      <c r="D23" s="2"/>
      <c r="E23" s="148" t="str">
        <f t="shared" si="0"/>
        <v xml:space="preserve">  </v>
      </c>
      <c r="F23" s="3"/>
      <c r="G23" s="3"/>
      <c r="H23" s="164" t="str">
        <f>+IF(F23='11 FORMULAS'!$B$4,'11 FORMULAS'!$C$4,IF(F23='11 FORMULAS'!$B$6,'11 FORMULAS'!$C$6,IF(F23='11 FORMULAS'!$B$8,'11 FORMULAS'!$C$8,IF(F23='11 FORMULAS'!$B$10,'11 FORMULAS'!$C$10,""))))</f>
        <v/>
      </c>
      <c r="I23" s="164" t="str">
        <f t="shared" si="1"/>
        <v/>
      </c>
    </row>
    <row r="24" spans="1:9" s="12" customFormat="1" ht="18" x14ac:dyDescent="0.25">
      <c r="A24" s="13"/>
      <c r="B24" s="13"/>
      <c r="C24" s="13"/>
      <c r="D24" s="13"/>
      <c r="E24" s="14"/>
      <c r="F24" s="15"/>
      <c r="G24" s="15"/>
    </row>
    <row r="25" spans="1:9" x14ac:dyDescent="0.2">
      <c r="A25" s="9"/>
      <c r="B25" s="9"/>
      <c r="C25" s="9"/>
      <c r="D25" s="9"/>
      <c r="F25" s="9"/>
      <c r="G25" s="163"/>
    </row>
    <row r="26" spans="1:9" x14ac:dyDescent="0.2">
      <c r="A26" s="9"/>
      <c r="B26" s="9"/>
      <c r="C26" s="9"/>
      <c r="D26" s="9"/>
      <c r="F26" s="9"/>
      <c r="G26" s="163"/>
    </row>
    <row r="27" spans="1:9" x14ac:dyDescent="0.25">
      <c r="A27" s="16"/>
      <c r="B27" s="16"/>
      <c r="C27" s="16"/>
      <c r="D27" s="16"/>
      <c r="F27" s="16"/>
      <c r="G27" s="16"/>
    </row>
    <row r="28" spans="1:9" x14ac:dyDescent="0.2">
      <c r="A28" s="9"/>
      <c r="B28" s="9"/>
      <c r="C28" s="9"/>
      <c r="D28" s="9"/>
      <c r="F28" s="9"/>
      <c r="G28" s="163"/>
    </row>
    <row r="29" spans="1:9" x14ac:dyDescent="0.2">
      <c r="A29" s="9"/>
      <c r="B29" s="9"/>
      <c r="C29" s="9"/>
      <c r="D29" s="9"/>
      <c r="F29" s="9"/>
      <c r="G29" s="163"/>
    </row>
    <row r="30" spans="1:9" x14ac:dyDescent="0.2">
      <c r="A30" s="9"/>
      <c r="B30" s="9"/>
      <c r="C30" s="9"/>
      <c r="D30" s="9"/>
      <c r="F30" s="9"/>
      <c r="G30" s="163"/>
    </row>
    <row r="34" spans="29:31" ht="14.25" customHeight="1" x14ac:dyDescent="0.25"/>
    <row r="38" spans="29:31" ht="14.25" customHeight="1" x14ac:dyDescent="0.25">
      <c r="AC38" s="17"/>
    </row>
    <row r="39" spans="29:31" x14ac:dyDescent="0.25">
      <c r="AE39" s="17"/>
    </row>
    <row r="40" spans="29:31" x14ac:dyDescent="0.25">
      <c r="AE40" s="17"/>
    </row>
    <row r="41" spans="29:31" x14ac:dyDescent="0.25">
      <c r="AE41" s="17"/>
    </row>
    <row r="42" spans="29:31" x14ac:dyDescent="0.25">
      <c r="AE42" s="17"/>
    </row>
    <row r="43" spans="29:31" x14ac:dyDescent="0.25">
      <c r="AE43" s="17"/>
    </row>
    <row r="44" spans="29:31" x14ac:dyDescent="0.25">
      <c r="AE44" s="17"/>
    </row>
    <row r="45" spans="29:31" x14ac:dyDescent="0.25">
      <c r="AE45" s="17"/>
    </row>
    <row r="46" spans="29:31" ht="14.25" customHeight="1" x14ac:dyDescent="0.25">
      <c r="AE46" s="17"/>
    </row>
    <row r="47" spans="29:31" x14ac:dyDescent="0.25">
      <c r="AE47" s="17"/>
    </row>
  </sheetData>
  <sheetProtection formatCells="0" formatColumns="0" formatRows="0" sort="0" autoFilter="0" pivotTables="0"/>
  <mergeCells count="8">
    <mergeCell ref="A4:A5"/>
    <mergeCell ref="E4:E5"/>
    <mergeCell ref="B2:C2"/>
    <mergeCell ref="F4:G4"/>
    <mergeCell ref="B4:B5"/>
    <mergeCell ref="C4:C5"/>
    <mergeCell ref="D4:D5"/>
    <mergeCell ref="D2:E2"/>
  </mergeCells>
  <phoneticPr fontId="17" type="noConversion"/>
  <dataValidations count="2">
    <dataValidation type="list" allowBlank="1" showInputMessage="1" showErrorMessage="1" sqref="F24 F6" xr:uid="{00000000-0002-0000-0100-000000000000}">
      <formula1>Tipo</formula1>
    </dataValidation>
    <dataValidation type="list" allowBlank="1" showInputMessage="1" showErrorMessage="1" sqref="G6:G23" xr:uid="{00000000-0002-0000-0100-000001000000}">
      <formula1>INDIRECT(F6)</formula1>
    </dataValidation>
  </dataValidations>
  <printOptions horizontalCentered="1"/>
  <pageMargins left="0.25" right="0.25" top="0.75" bottom="0.75" header="0.3" footer="0.3"/>
  <pageSetup scale="27" fitToWidth="0" orientation="landscape" r:id="rId1"/>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'11 FORMULAS'!$T$3:$T$6</xm:f>
          </x14:formula1>
          <xm:sqref>B6:B23</xm:sqref>
        </x14:dataValidation>
        <x14:dataValidation type="list" allowBlank="1" showInputMessage="1" showErrorMessage="1" xr:uid="{00000000-0002-0000-0100-000003000000}">
          <x14:formula1>
            <xm:f>'11 FORMULAS'!$A$4:$A$12</xm:f>
          </x14:formula1>
          <xm:sqref>F7:F23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1:Y25"/>
  <sheetViews>
    <sheetView showGridLines="0" view="pageBreakPreview" zoomScale="70" zoomScaleNormal="55" zoomScaleSheetLayoutView="70" workbookViewId="0">
      <selection activeCell="G12" sqref="G12"/>
    </sheetView>
  </sheetViews>
  <sheetFormatPr baseColWidth="10" defaultColWidth="14.28515625" defaultRowHeight="14.25" x14ac:dyDescent="0.25"/>
  <cols>
    <col min="1" max="1" width="23.28515625" style="10" customWidth="1"/>
    <col min="2" max="2" width="39.42578125" style="47" customWidth="1"/>
    <col min="3" max="3" width="22.5703125" style="47" customWidth="1"/>
    <col min="4" max="4" width="21.140625" style="10" customWidth="1"/>
    <col min="5" max="5" width="17" style="21" customWidth="1"/>
    <col min="6" max="6" width="18.140625" style="10" customWidth="1"/>
    <col min="7" max="7" width="18.85546875" style="21" customWidth="1"/>
    <col min="8" max="8" width="11.140625" style="21" customWidth="1"/>
    <col min="9" max="9" width="13.42578125" style="21" customWidth="1"/>
    <col min="10" max="10" width="22.7109375" style="21" customWidth="1"/>
    <col min="11" max="11" width="10.140625" style="21" customWidth="1"/>
    <col min="12" max="12" width="11.5703125" style="21" customWidth="1"/>
    <col min="13" max="13" width="16.28515625" style="207" customWidth="1"/>
    <col min="14" max="14" width="16.7109375" style="207" customWidth="1"/>
    <col min="15" max="15" width="8.5703125" style="10" customWidth="1"/>
    <col min="16" max="16" width="21.7109375" style="10" customWidth="1"/>
    <col min="17" max="17" width="32.85546875" style="10" customWidth="1"/>
    <col min="18" max="18" width="9.5703125" style="47" customWidth="1"/>
    <col min="19" max="19" width="8.85546875" style="47" customWidth="1"/>
    <col min="20" max="20" width="17.85546875" style="10" customWidth="1"/>
    <col min="21" max="21" width="5.5703125" style="10" customWidth="1"/>
    <col min="22" max="22" width="14.140625" style="10" bestFit="1" customWidth="1"/>
    <col min="23" max="23" width="14.85546875" style="10" bestFit="1" customWidth="1"/>
    <col min="24" max="24" width="24.140625" style="10" customWidth="1"/>
    <col min="25" max="25" width="54.42578125" style="10" customWidth="1"/>
    <col min="26" max="29" width="24.140625" style="10" customWidth="1"/>
    <col min="30" max="256" width="11.42578125" style="10" customWidth="1"/>
    <col min="257" max="257" width="12.7109375" style="10" customWidth="1"/>
    <col min="258" max="258" width="47" style="10" customWidth="1"/>
    <col min="259" max="259" width="35" style="10" customWidth="1"/>
    <col min="260" max="16384" width="14.28515625" style="10"/>
  </cols>
  <sheetData>
    <row r="1" spans="1:25" s="9" customFormat="1" ht="15" x14ac:dyDescent="0.2">
      <c r="A1" s="225"/>
      <c r="B1" s="22"/>
      <c r="C1" s="214"/>
      <c r="D1" s="49"/>
      <c r="E1" s="20"/>
      <c r="G1" s="226"/>
      <c r="H1" s="327"/>
      <c r="I1" s="20"/>
      <c r="J1" s="20"/>
      <c r="K1" s="20"/>
      <c r="L1" s="20"/>
      <c r="M1" s="202"/>
      <c r="N1" s="202"/>
      <c r="R1" s="171"/>
      <c r="S1" s="171"/>
    </row>
    <row r="2" spans="1:25" s="9" customFormat="1" ht="25.5" customHeight="1" x14ac:dyDescent="0.2">
      <c r="A2" s="19" t="s">
        <v>148</v>
      </c>
      <c r="B2" s="365" t="str">
        <f>+IF('2 CONTEXTO E IDENTIFICACIÓN'!$B$2="","",'2 CONTEXTO E IDENTIFICACIÓN'!$B$2)</f>
        <v xml:space="preserve">GESTIÓN DE SERVICIOS PUBLICOS </v>
      </c>
      <c r="C2" s="365"/>
      <c r="D2" s="365"/>
      <c r="E2" s="20"/>
      <c r="G2" s="213" t="e">
        <f>+'2 CONTEXTO E IDENTIFICACIÓN'!#REF!</f>
        <v>#REF!</v>
      </c>
      <c r="H2" s="326" t="e">
        <f>+IF('2 CONTEXTO E IDENTIFICACIÓN'!#REF!="","",'2 CONTEXTO E IDENTIFICACIÓN'!#REF!)</f>
        <v>#REF!</v>
      </c>
      <c r="I2" s="212" t="s">
        <v>105</v>
      </c>
      <c r="J2" s="326" t="e">
        <f>+IF('2 CONTEXTO E IDENTIFICACIÓN'!#REF!="","",'2 CONTEXTO E IDENTIFICACIÓN'!#REF!)</f>
        <v>#REF!</v>
      </c>
      <c r="K2" s="20"/>
      <c r="L2" s="20"/>
      <c r="M2" s="202"/>
      <c r="N2" s="202"/>
      <c r="R2" s="171"/>
      <c r="S2" s="171"/>
    </row>
    <row r="3" spans="1:25" s="9" customFormat="1" ht="15.75" thickBot="1" x14ac:dyDescent="0.25">
      <c r="A3" s="217"/>
      <c r="B3" s="366" t="str">
        <f>+IF('2 CONTEXTO E IDENTIFICACIÓN'!$D$2="","",'2 CONTEXTO E IDENTIFICACIÓN'!$D$2)</f>
        <v/>
      </c>
      <c r="C3" s="366"/>
      <c r="D3" s="366"/>
      <c r="E3" s="23"/>
      <c r="F3" s="23"/>
      <c r="R3" s="171"/>
      <c r="S3" s="171"/>
    </row>
    <row r="4" spans="1:25" s="9" customFormat="1" ht="15.75" thickBot="1" x14ac:dyDescent="0.25">
      <c r="A4" s="217"/>
      <c r="B4" s="216"/>
      <c r="C4" s="216"/>
      <c r="D4" s="216"/>
      <c r="E4" s="23"/>
      <c r="F4" s="23"/>
      <c r="G4" s="441" t="s">
        <v>70</v>
      </c>
      <c r="H4" s="442"/>
      <c r="I4" s="442"/>
      <c r="J4" s="442"/>
      <c r="K4" s="442"/>
      <c r="L4" s="442"/>
      <c r="M4" s="442"/>
      <c r="N4" s="443"/>
      <c r="R4" s="171"/>
      <c r="S4" s="171"/>
    </row>
    <row r="5" spans="1:25" s="24" customFormat="1" ht="14.1" customHeight="1" thickBot="1" x14ac:dyDescent="0.3">
      <c r="A5" s="292"/>
      <c r="C5" s="441" t="s">
        <v>76</v>
      </c>
      <c r="D5" s="442"/>
      <c r="E5" s="442"/>
      <c r="F5" s="443"/>
      <c r="G5" s="444" t="s">
        <v>161</v>
      </c>
      <c r="H5" s="445"/>
      <c r="I5" s="446"/>
      <c r="J5" s="444" t="s">
        <v>58</v>
      </c>
      <c r="K5" s="445"/>
      <c r="L5" s="446"/>
      <c r="M5" s="444" t="s">
        <v>188</v>
      </c>
      <c r="N5" s="446"/>
      <c r="P5" s="437" t="s">
        <v>2</v>
      </c>
      <c r="Q5" s="438"/>
      <c r="R5" s="439"/>
      <c r="S5" s="439"/>
      <c r="T5" s="440"/>
      <c r="V5" s="434" t="s">
        <v>4</v>
      </c>
      <c r="W5" s="435"/>
      <c r="X5" s="435"/>
      <c r="Y5" s="436"/>
    </row>
    <row r="6" spans="1:25" s="146" customFormat="1" ht="42.75" x14ac:dyDescent="0.25">
      <c r="A6" s="293" t="s">
        <v>186</v>
      </c>
      <c r="B6" s="294" t="s">
        <v>185</v>
      </c>
      <c r="C6" s="198" t="s">
        <v>189</v>
      </c>
      <c r="D6" s="199" t="s">
        <v>47</v>
      </c>
      <c r="E6" s="200" t="s">
        <v>184</v>
      </c>
      <c r="F6" s="201" t="s">
        <v>187</v>
      </c>
      <c r="G6" s="176" t="s">
        <v>161</v>
      </c>
      <c r="H6" s="177" t="s">
        <v>252</v>
      </c>
      <c r="I6" s="180" t="s">
        <v>46</v>
      </c>
      <c r="J6" s="176" t="s">
        <v>58</v>
      </c>
      <c r="K6" s="177" t="s">
        <v>252</v>
      </c>
      <c r="L6" s="180" t="s">
        <v>46</v>
      </c>
      <c r="M6" s="176" t="s">
        <v>163</v>
      </c>
      <c r="N6" s="178" t="s">
        <v>162</v>
      </c>
      <c r="P6" s="26" t="s">
        <v>46</v>
      </c>
      <c r="Q6" s="27" t="s">
        <v>47</v>
      </c>
      <c r="R6" s="168" t="s">
        <v>160</v>
      </c>
      <c r="S6" s="168" t="s">
        <v>159</v>
      </c>
      <c r="T6" s="28" t="s">
        <v>48</v>
      </c>
      <c r="V6" s="26" t="s">
        <v>46</v>
      </c>
      <c r="W6" s="27" t="s">
        <v>57</v>
      </c>
      <c r="X6" s="27" t="s">
        <v>75</v>
      </c>
      <c r="Y6" s="28" t="s">
        <v>58</v>
      </c>
    </row>
    <row r="7" spans="1:25" ht="156.75" x14ac:dyDescent="0.25">
      <c r="A7" s="29" t="str">
        <f>'2 CONTEXTO E IDENTIFICACIÓN'!A6</f>
        <v>R1</v>
      </c>
      <c r="B7" s="295" t="str">
        <f>+'2 CONTEXTO E IDENTIFICACIÓN'!E6</f>
        <v>Posibilidad de pérdida Económica y Reputacional por contaminación ambiental a causa de las descargas de aguas residuales debido a la falta de seguimiento y control a los vertimientos realizados por usuarios diferentes al residencial que hacen uso del alcantarillado público y a la infraestructura de las redes de alcantarillado en condiciones inadecuadas.</v>
      </c>
      <c r="C7" s="195">
        <v>20</v>
      </c>
      <c r="D7" s="172" t="str">
        <f>+IF(C7="","",IF(C7&lt;=$S$7,$Q$7,IF(C7&lt;=$S$8,$Q$8,IF(C7&lt;=$S$9,$Q$9,IF(C7&lt;=$S$10,$Q$10,IF(C7&gt;=$R$11,$Q$11,""))))))</f>
        <v>La actividad que conlleva el riesgo se ejecuta de 3 a 24 veces por año</v>
      </c>
      <c r="E7" s="173">
        <f>+IF(D7="","",IF(D7=$Q$7,$T$7,IF(D7=$Q$8,$T$8,IF(D7=$Q$9,$T$9,IF(D7=$Q$10,$T$10,IF(D7=$Q$11,$T$11))))))</f>
        <v>0.4</v>
      </c>
      <c r="F7" s="30" t="str">
        <f>+IF(D7="","",IF(D7=$Q$7,$P$7,IF(D7=$Q$8,$P$8,IF(D7=$Q$9,$P$9,IF(D7=$Q$10,$P$10,IF(D7=$Q$11,$P$11))))))</f>
        <v>Baja</v>
      </c>
      <c r="G7" s="183" t="s">
        <v>77</v>
      </c>
      <c r="H7" s="175">
        <f>+IF(G7="","",IF(G7="N/A","",IF(OR(G7=$X$7,G7=$Y$7),$W$7,IF(OR(G7=$X$8,G7=$Y$8),$W$8,IF(OR(G7=$X$9,G7=$Y$9),$W$9,IF(OR(G7=$X$10,G7=$Y$10),$W$10,IF(OR(G7=$X$11,G7=$Y$11),$W$11)))))))</f>
        <v>0.2</v>
      </c>
      <c r="I7" s="181" t="str">
        <f>+IF(G7="","",IF(G7="N/A","",IF(OR(G7=$X$7,G7=$Y$7),$V$7,IF(OR(G7=$X$8,G7=$Y$8),$V$8,IF(OR(G7=$X$9,G7=$Y$9),$V$9,IF(OR(G7=$X$10,G7=$Y$10),$V$10,IF(OR(G7=$X$11,G7=$Y$11),$V$11)))))))</f>
        <v>Leve</v>
      </c>
      <c r="J7" s="183" t="s">
        <v>66</v>
      </c>
      <c r="K7" s="175">
        <f>+IF(J7="","",IF(J7="N/A","",IF(OR(J7=$X$7,J7=$Y$7),$W$7,IF(OR(J7=$X$8,J7=$Y$8),$W$8,IF(OR(J7=$X$9,J7=$Y$9),$W$9,IF(OR(J7=$X$10,J7=$Y$10),$W$10,IF(OR(J7=$X$11,J7=$Y$11),$W$11)))))))</f>
        <v>0.8</v>
      </c>
      <c r="L7" s="181" t="str">
        <f>+IF(J7="","",IF(J7="N/A","",IF(OR(J7=$X$7,J7=$Y$7),$V$7,IF(OR(J7=$X$8,J7=$Y$8),$V$8,IF(OR(J7=$X$9,J7=$Y$9),$V$9,IF(OR(J7=$X$10,J7=$Y$10),$V$10,IF(OR(J7=$X$11,J7=$Y$11),$V$11)))))))</f>
        <v>Mayor</v>
      </c>
      <c r="M7" s="203">
        <f>+IF(H7="",K7,IF(K7="",H7,IF(H7&gt;K7,H7,K7)))</f>
        <v>0.8</v>
      </c>
      <c r="N7" s="204" t="str">
        <f>+IF(M7="","",IF(M7=$W$7,$V$7,IF(M7=$W$8,$V$8,IF(M7=$W$9,$V$9,IF(M7=$W$10,$V$10,IF(M7=$W$11,$V$11))))))</f>
        <v>Mayor</v>
      </c>
      <c r="P7" s="31" t="s">
        <v>49</v>
      </c>
      <c r="Q7" s="32" t="s">
        <v>50</v>
      </c>
      <c r="R7" s="169">
        <v>0</v>
      </c>
      <c r="S7" s="169">
        <v>2</v>
      </c>
      <c r="T7" s="33">
        <v>0.2</v>
      </c>
      <c r="V7" s="31" t="s">
        <v>59</v>
      </c>
      <c r="W7" s="34">
        <v>0.2</v>
      </c>
      <c r="X7" s="32" t="s">
        <v>77</v>
      </c>
      <c r="Y7" s="35" t="s">
        <v>60</v>
      </c>
    </row>
    <row r="8" spans="1:25" ht="45" x14ac:dyDescent="0.25">
      <c r="A8" s="29"/>
      <c r="B8" s="295"/>
      <c r="C8" s="196"/>
      <c r="D8" s="172"/>
      <c r="E8" s="173"/>
      <c r="F8" s="30" t="str">
        <f t="shared" ref="F8" si="0">+IF(D8="","",IF(D8=$Q$7,$P$7,IF(D8=$Q$8,$P$8,IF(D8=$Q$9,$P$9,IF(D8=$Q$10,$P$10,IF(D8=$Q$11,$P$11))))))</f>
        <v/>
      </c>
      <c r="G8" s="183"/>
      <c r="H8" s="175" t="str">
        <f t="shared" ref="H8" si="1">+IF(G8="","",IF(G8="N/A","",IF(OR(G8=$X$7,G8=$Y$7),$W$7,IF(OR(G8=$X$8,G8=$Y$8),$W$8,IF(OR(G8=$X$9,G8=$Y$9),$W$9,IF(OR(G8=$X$10,G8=$Y$10),$W$10,IF(OR(G8=$X$11,G8=$Y$11),$W$11)))))))</f>
        <v/>
      </c>
      <c r="I8" s="181" t="str">
        <f t="shared" ref="I8" si="2">+IF(G8="","",IF(G8="N/A","",IF(OR(G8=$X$7,G8=$Y$7),$V$7,IF(OR(G8=$X$8,G8=$Y$8),$V$8,IF(OR(G8=$X$9,G8=$Y$9),$V$9,IF(OR(G8=$X$10,G8=$Y$10),$V$10,IF(OR(G8=$X$11,G8=$Y$11),$V$11)))))))</f>
        <v/>
      </c>
      <c r="J8" s="183"/>
      <c r="K8" s="175" t="str">
        <f t="shared" ref="K8" si="3">+IF(J8="","",IF(J8="N/A","",IF(OR(J8=$X$7,J8=$Y$7),$W$7,IF(OR(J8=$X$8,J8=$Y$8),$W$8,IF(OR(J8=$X$9,J8=$Y$9),$W$9,IF(OR(J8=$X$10,J8=$Y$10),$W$10,IF(OR(J8=$X$11,J8=$Y$11),$W$11)))))))</f>
        <v/>
      </c>
      <c r="L8" s="181" t="str">
        <f t="shared" ref="L8" si="4">+IF(J8="","",IF(J8="N/A","",IF(OR(J8=$X$7,J8=$Y$7),$V$7,IF(OR(J8=$X$8,J8=$Y$8),$V$8,IF(OR(J8=$X$9,J8=$Y$9),$V$9,IF(OR(J8=$X$10,J8=$Y$10),$V$10,IF(OR(J8=$X$11,J8=$Y$11),$V$11)))))))</f>
        <v/>
      </c>
      <c r="M8" s="203" t="str">
        <f>+IF(H8="",K8,IF(K8="",H8,IF(H8&gt;K8,H8,K8)))</f>
        <v/>
      </c>
      <c r="N8" s="204" t="str">
        <f t="shared" ref="N8" si="5">+IF(M8="","",IF(M8=$W$7,$V$7,IF(M8=$W$8,$V$8,IF(M8=$W$9,$V$9,IF(M8=$W$10,$V$10,IF(M8=$W$11,$V$11))))))</f>
        <v/>
      </c>
      <c r="P8" s="36" t="s">
        <v>51</v>
      </c>
      <c r="Q8" s="37" t="s">
        <v>52</v>
      </c>
      <c r="R8" s="169">
        <v>3</v>
      </c>
      <c r="S8" s="169">
        <v>24</v>
      </c>
      <c r="T8" s="33">
        <v>0.4</v>
      </c>
      <c r="V8" s="36" t="s">
        <v>7</v>
      </c>
      <c r="W8" s="34">
        <v>0.4</v>
      </c>
      <c r="X8" s="37" t="s">
        <v>61</v>
      </c>
      <c r="Y8" s="38" t="s">
        <v>62</v>
      </c>
    </row>
    <row r="9" spans="1:25" ht="128.25" x14ac:dyDescent="0.25">
      <c r="A9" s="29" t="str">
        <f>'2 CONTEXTO E IDENTIFICACIÓN'!A7</f>
        <v>R2</v>
      </c>
      <c r="B9" s="295" t="str">
        <f>+'2 CONTEXTO E IDENTIFICACIÓN'!E7</f>
        <v>Posibilidad de pérdida Económica y Reputacional por la atención inoportuna de las solicitudes de reparación de alcantarillado debido a la falta de seguimiento a las ordenes de trabajo generadas, falta de personal operativo para los grupos de trabajo y falta de asignación de recursos o de disponibilidad de materiales.</v>
      </c>
      <c r="C9" s="196">
        <v>365</v>
      </c>
      <c r="D9" s="172" t="str">
        <f t="shared" ref="D9:D25" si="6">+IF(C9="","",IF(C9&lt;=$S$7,$Q$7,IF(C9&lt;=$S$8,$Q$8,IF(C9&lt;=$S$9,$Q$9,IF(C9&lt;=$S$10,$Q$10,IF(C9&gt;=$R$11,$Q$11,""))))))</f>
        <v>La actividad que conlleva el riesgo se ejecuta de 24 a 500 veces por año</v>
      </c>
      <c r="E9" s="173">
        <f t="shared" ref="E9:E25" si="7">+IF(D9="","",IF(D9=$Q$7,$T$7,IF(D9=$Q$8,$T$8,IF(D9=$Q$9,$T$9,IF(D9=$Q$10,$T$10,IF(D9=$Q$11,$T$11))))))</f>
        <v>0.6</v>
      </c>
      <c r="F9" s="30" t="str">
        <f t="shared" ref="F9:F25" si="8">+IF(D9="","",IF(D9=$Q$7,$P$7,IF(D9=$Q$8,$P$8,IF(D9=$Q$9,$P$9,IF(D9=$Q$10,$P$10,IF(D9=$Q$11,$P$11))))))</f>
        <v>Media</v>
      </c>
      <c r="G9" s="183" t="s">
        <v>65</v>
      </c>
      <c r="H9" s="175">
        <f t="shared" ref="H9:H25" si="9">+IF(G9="","",IF(G9="N/A","",IF(OR(G9=$X$7,G9=$Y$7),$W$7,IF(OR(G9=$X$8,G9=$Y$8),$W$8,IF(OR(G9=$X$9,G9=$Y$9),$W$9,IF(OR(G9=$X$10,G9=$Y$10),$W$10,IF(OR(G9=$X$11,G9=$Y$11),$W$11)))))))</f>
        <v>0.8</v>
      </c>
      <c r="I9" s="181" t="str">
        <f t="shared" ref="I9:I25" si="10">+IF(G9="","",IF(G9="N/A","",IF(OR(G9=$X$7,G9=$Y$7),$V$7,IF(OR(G9=$X$8,G9=$Y$8),$V$8,IF(OR(G9=$X$9,G9=$Y$9),$V$9,IF(OR(G9=$X$10,G9=$Y$10),$V$10,IF(OR(G9=$X$11,G9=$Y$11),$V$11)))))))</f>
        <v>Mayor</v>
      </c>
      <c r="J9" s="183" t="s">
        <v>66</v>
      </c>
      <c r="K9" s="175">
        <f t="shared" ref="K9:K25" si="11">+IF(J9="","",IF(J9="N/A","",IF(OR(J9=$X$7,J9=$Y$7),$W$7,IF(OR(J9=$X$8,J9=$Y$8),$W$8,IF(OR(J9=$X$9,J9=$Y$9),$W$9,IF(OR(J9=$X$10,J9=$Y$10),$W$10,IF(OR(J9=$X$11,J9=$Y$11),$W$11)))))))</f>
        <v>0.8</v>
      </c>
      <c r="L9" s="181" t="str">
        <f t="shared" ref="L9:L25" si="12">+IF(J9="","",IF(J9="N/A","",IF(OR(J9=$X$7,J9=$Y$7),$V$7,IF(OR(J9=$X$8,J9=$Y$8),$V$8,IF(OR(J9=$X$9,J9=$Y$9),$V$9,IF(OR(J9=$X$10,J9=$Y$10),$V$10,IF(OR(J9=$X$11,J9=$Y$11),$V$11)))))))</f>
        <v>Mayor</v>
      </c>
      <c r="M9" s="203">
        <f t="shared" ref="M9:M25" si="13">+IF(H9="",K9,IF(K9="",H9,IF(H9&gt;K9,H9,K9)))</f>
        <v>0.8</v>
      </c>
      <c r="N9" s="204" t="str">
        <f t="shared" ref="N9:N25" si="14">+IF(M9="","",IF(M9=$W$7,$V$7,IF(M9=$W$8,$V$8,IF(M9=$W$9,$V$9,IF(M9=$W$10,$V$10,IF(M9=$W$11,$V$11))))))</f>
        <v>Mayor</v>
      </c>
      <c r="P9" s="39" t="s">
        <v>53</v>
      </c>
      <c r="Q9" s="37" t="s">
        <v>54</v>
      </c>
      <c r="R9" s="169">
        <v>25</v>
      </c>
      <c r="S9" s="169">
        <v>500</v>
      </c>
      <c r="T9" s="33">
        <v>0.6</v>
      </c>
      <c r="V9" s="39" t="s">
        <v>5</v>
      </c>
      <c r="W9" s="34">
        <v>0.6</v>
      </c>
      <c r="X9" s="37" t="s">
        <v>63</v>
      </c>
      <c r="Y9" s="38" t="s">
        <v>64</v>
      </c>
    </row>
    <row r="10" spans="1:25" ht="99.75" x14ac:dyDescent="0.25">
      <c r="A10" s="29" t="str">
        <f>'2 CONTEXTO E IDENTIFICACIÓN'!A8</f>
        <v>R3</v>
      </c>
      <c r="B10" s="295" t="str">
        <f>+'2 CONTEXTO E IDENTIFICACIÓN'!E8</f>
        <v>Posibilidad de pérdida Económica y Reputacional por la falta de atención a las afectaciones generadas por actividades de alcantarillado debido a que la parametrización del software permite el cierre de ordenes de trabajo con actividades pendientes.</v>
      </c>
      <c r="C10" s="196">
        <v>12</v>
      </c>
      <c r="D10" s="172" t="str">
        <f t="shared" si="6"/>
        <v>La actividad que conlleva el riesgo se ejecuta de 3 a 24 veces por año</v>
      </c>
      <c r="E10" s="173">
        <f t="shared" si="7"/>
        <v>0.4</v>
      </c>
      <c r="F10" s="30" t="str">
        <f t="shared" si="8"/>
        <v>Baja</v>
      </c>
      <c r="G10" s="183" t="s">
        <v>65</v>
      </c>
      <c r="H10" s="175">
        <f t="shared" si="9"/>
        <v>0.8</v>
      </c>
      <c r="I10" s="181" t="str">
        <f t="shared" si="10"/>
        <v>Mayor</v>
      </c>
      <c r="J10" s="183" t="s">
        <v>64</v>
      </c>
      <c r="K10" s="175">
        <f t="shared" si="11"/>
        <v>0.6</v>
      </c>
      <c r="L10" s="181" t="str">
        <f t="shared" si="12"/>
        <v>Moderado</v>
      </c>
      <c r="M10" s="203">
        <f t="shared" si="13"/>
        <v>0.8</v>
      </c>
      <c r="N10" s="204" t="str">
        <f t="shared" si="14"/>
        <v>Mayor</v>
      </c>
      <c r="P10" s="40" t="s">
        <v>55</v>
      </c>
      <c r="Q10" s="37" t="s">
        <v>73</v>
      </c>
      <c r="R10" s="169">
        <v>5001</v>
      </c>
      <c r="S10" s="169">
        <v>5000</v>
      </c>
      <c r="T10" s="33">
        <v>0.8</v>
      </c>
      <c r="V10" s="40" t="s">
        <v>6</v>
      </c>
      <c r="W10" s="34">
        <v>0.8</v>
      </c>
      <c r="X10" s="37" t="s">
        <v>65</v>
      </c>
      <c r="Y10" s="38" t="s">
        <v>66</v>
      </c>
    </row>
    <row r="11" spans="1:25" ht="73.5" customHeight="1" x14ac:dyDescent="0.25">
      <c r="A11" s="29" t="str">
        <f>'2 CONTEXTO E IDENTIFICACIÓN'!A9</f>
        <v>R4</v>
      </c>
      <c r="B11" s="295" t="str">
        <f>+'2 CONTEXTO E IDENTIFICACIÓN'!E9</f>
        <v>Posibilidad de pérdida Económica y Reputacional Por la captacion del caudal de las plantas de tratamiento  de los municipios  por encima del lt/s consecionados  Debido a la falta de medicion en el sistema de las bocatomas</v>
      </c>
      <c r="C11" s="196">
        <v>365</v>
      </c>
      <c r="D11" s="172" t="str">
        <f t="shared" si="6"/>
        <v>La actividad que conlleva el riesgo se ejecuta de 24 a 500 veces por año</v>
      </c>
      <c r="E11" s="173">
        <f t="shared" si="7"/>
        <v>0.6</v>
      </c>
      <c r="F11" s="30" t="str">
        <f t="shared" si="8"/>
        <v>Media</v>
      </c>
      <c r="G11" s="183" t="s">
        <v>65</v>
      </c>
      <c r="H11" s="175">
        <f t="shared" si="9"/>
        <v>0.8</v>
      </c>
      <c r="I11" s="181" t="str">
        <f t="shared" si="10"/>
        <v>Mayor</v>
      </c>
      <c r="J11" s="183" t="s">
        <v>66</v>
      </c>
      <c r="K11" s="175">
        <f t="shared" si="11"/>
        <v>0.8</v>
      </c>
      <c r="L11" s="181" t="str">
        <f t="shared" si="12"/>
        <v>Mayor</v>
      </c>
      <c r="M11" s="203">
        <f t="shared" si="13"/>
        <v>0.8</v>
      </c>
      <c r="N11" s="204" t="str">
        <f t="shared" si="14"/>
        <v>Mayor</v>
      </c>
      <c r="P11" s="41" t="s">
        <v>56</v>
      </c>
      <c r="Q11" s="37" t="s">
        <v>74</v>
      </c>
      <c r="R11" s="169">
        <v>5001</v>
      </c>
      <c r="S11" s="169"/>
      <c r="T11" s="33">
        <v>1</v>
      </c>
      <c r="V11" s="41" t="s">
        <v>67</v>
      </c>
      <c r="W11" s="34">
        <v>1</v>
      </c>
      <c r="X11" s="37" t="s">
        <v>68</v>
      </c>
      <c r="Y11" s="38" t="s">
        <v>69</v>
      </c>
    </row>
    <row r="12" spans="1:25" ht="73.5" customHeight="1" thickBot="1" x14ac:dyDescent="0.3">
      <c r="A12" s="29" t="str">
        <f>'2 CONTEXTO E IDENTIFICACIÓN'!A10</f>
        <v>R5</v>
      </c>
      <c r="B12" s="295" t="str">
        <f>+'2 CONTEXTO E IDENTIFICACIÓN'!E10</f>
        <v>Posibilidad de pérdida Económica y Reputacional por condiciones de calidad de agua cruda que no permite tratabilidad y afectaciones de tipo climático debido a crecientes que generan arrastre de solidos y elevacion en los niveles de turbierdad en agua cruda</v>
      </c>
      <c r="C12" s="196">
        <v>150</v>
      </c>
      <c r="D12" s="172" t="str">
        <f t="shared" si="6"/>
        <v>La actividad que conlleva el riesgo se ejecuta de 24 a 500 veces por año</v>
      </c>
      <c r="E12" s="173">
        <f t="shared" si="7"/>
        <v>0.6</v>
      </c>
      <c r="F12" s="30" t="str">
        <f t="shared" si="8"/>
        <v>Media</v>
      </c>
      <c r="G12" s="183" t="s">
        <v>61</v>
      </c>
      <c r="H12" s="175">
        <f t="shared" si="9"/>
        <v>0.4</v>
      </c>
      <c r="I12" s="181" t="str">
        <f t="shared" si="10"/>
        <v>Menor</v>
      </c>
      <c r="J12" s="183" t="s">
        <v>66</v>
      </c>
      <c r="K12" s="175">
        <f t="shared" si="11"/>
        <v>0.8</v>
      </c>
      <c r="L12" s="181" t="str">
        <f t="shared" si="12"/>
        <v>Mayor</v>
      </c>
      <c r="M12" s="203">
        <f t="shared" si="13"/>
        <v>0.8</v>
      </c>
      <c r="N12" s="204" t="str">
        <f t="shared" si="14"/>
        <v>Mayor</v>
      </c>
      <c r="P12" s="42"/>
      <c r="Q12" s="43"/>
      <c r="R12" s="170"/>
      <c r="S12" s="170"/>
      <c r="T12" s="44"/>
      <c r="V12" s="42"/>
      <c r="W12" s="43"/>
      <c r="X12" s="43" t="s">
        <v>136</v>
      </c>
      <c r="Y12" s="44" t="s">
        <v>136</v>
      </c>
    </row>
    <row r="13" spans="1:25" ht="73.5" customHeight="1" x14ac:dyDescent="0.25">
      <c r="A13" s="29" t="str">
        <f>'2 CONTEXTO E IDENTIFICACIÓN'!A11</f>
        <v>R6</v>
      </c>
      <c r="B13" s="295" t="str">
        <f>+'2 CONTEXTO E IDENTIFICACIÓN'!E11</f>
        <v>Posibilidad de pérdida Económica y Reputacional por el aumento en el índice de agua no contabilizada por pérdidas técnicas  debido a la infraestructura de produccion ,almacenameinto y distribucion en condiciones inadecuadas,  y la reparación inoportuna de fugas y daños en las redes de acueducto.</v>
      </c>
      <c r="C13" s="196">
        <v>365</v>
      </c>
      <c r="D13" s="172" t="str">
        <f t="shared" si="6"/>
        <v>La actividad que conlleva el riesgo se ejecuta de 24 a 500 veces por año</v>
      </c>
      <c r="E13" s="173">
        <f t="shared" si="7"/>
        <v>0.6</v>
      </c>
      <c r="F13" s="30" t="str">
        <f t="shared" si="8"/>
        <v>Media</v>
      </c>
      <c r="G13" s="183" t="s">
        <v>63</v>
      </c>
      <c r="H13" s="175">
        <f t="shared" si="9"/>
        <v>0.6</v>
      </c>
      <c r="I13" s="181" t="str">
        <f t="shared" si="10"/>
        <v>Moderado</v>
      </c>
      <c r="J13" s="183" t="s">
        <v>66</v>
      </c>
      <c r="K13" s="175">
        <f t="shared" si="11"/>
        <v>0.8</v>
      </c>
      <c r="L13" s="181" t="str">
        <f t="shared" si="12"/>
        <v>Mayor</v>
      </c>
      <c r="M13" s="203">
        <f t="shared" si="13"/>
        <v>0.8</v>
      </c>
      <c r="N13" s="204" t="str">
        <f t="shared" si="14"/>
        <v>Mayor</v>
      </c>
    </row>
    <row r="14" spans="1:25" ht="73.5" customHeight="1" x14ac:dyDescent="0.25">
      <c r="A14" s="29" t="str">
        <f>'2 CONTEXTO E IDENTIFICACIÓN'!A12</f>
        <v>R7</v>
      </c>
      <c r="B14" s="295" t="str">
        <f>+'2 CONTEXTO E IDENTIFICACIÓN'!E12</f>
        <v>Posibilidad de pérdida Económica y Reputacional por la atención inoportuna de las solicitudes de reparación de acueducto debido a la falta de seguimiento a las ordenes de trabajo generadas, falta de personal operativo para los grupos de trabajo y falta de asignación de recursos o de disponibilidad de materiales.</v>
      </c>
      <c r="C14" s="196">
        <v>365</v>
      </c>
      <c r="D14" s="172" t="str">
        <f t="shared" si="6"/>
        <v>La actividad que conlleva el riesgo se ejecuta de 24 a 500 veces por año</v>
      </c>
      <c r="E14" s="173">
        <f t="shared" si="7"/>
        <v>0.6</v>
      </c>
      <c r="F14" s="30" t="str">
        <f t="shared" si="8"/>
        <v>Media</v>
      </c>
      <c r="G14" s="183" t="s">
        <v>61</v>
      </c>
      <c r="H14" s="175">
        <f t="shared" si="9"/>
        <v>0.4</v>
      </c>
      <c r="I14" s="181" t="str">
        <f t="shared" si="10"/>
        <v>Menor</v>
      </c>
      <c r="J14" s="183" t="s">
        <v>64</v>
      </c>
      <c r="K14" s="175">
        <f t="shared" si="11"/>
        <v>0.6</v>
      </c>
      <c r="L14" s="181" t="str">
        <f t="shared" si="12"/>
        <v>Moderado</v>
      </c>
      <c r="M14" s="203">
        <f t="shared" si="13"/>
        <v>0.6</v>
      </c>
      <c r="N14" s="204" t="str">
        <f t="shared" si="14"/>
        <v>Moderado</v>
      </c>
    </row>
    <row r="15" spans="1:25" ht="73.5" customHeight="1" x14ac:dyDescent="0.25">
      <c r="A15" s="29" t="str">
        <f>'2 CONTEXTO E IDENTIFICACIÓN'!A13</f>
        <v>R10</v>
      </c>
      <c r="B15" s="295" t="str">
        <f>+'2 CONTEXTO E IDENTIFICACIÓN'!E13</f>
        <v xml:space="preserve">  </v>
      </c>
      <c r="C15" s="196"/>
      <c r="D15" s="172" t="str">
        <f t="shared" si="6"/>
        <v/>
      </c>
      <c r="E15" s="173" t="str">
        <f t="shared" si="7"/>
        <v/>
      </c>
      <c r="F15" s="30" t="str">
        <f t="shared" si="8"/>
        <v/>
      </c>
      <c r="G15" s="183"/>
      <c r="H15" s="175" t="str">
        <f t="shared" si="9"/>
        <v/>
      </c>
      <c r="I15" s="181" t="str">
        <f t="shared" si="10"/>
        <v/>
      </c>
      <c r="J15" s="183"/>
      <c r="K15" s="175" t="str">
        <f t="shared" si="11"/>
        <v/>
      </c>
      <c r="L15" s="181" t="str">
        <f t="shared" si="12"/>
        <v/>
      </c>
      <c r="M15" s="203" t="str">
        <f t="shared" si="13"/>
        <v/>
      </c>
      <c r="N15" s="204" t="str">
        <f t="shared" si="14"/>
        <v/>
      </c>
    </row>
    <row r="16" spans="1:25" ht="73.5" customHeight="1" x14ac:dyDescent="0.25">
      <c r="A16" s="29" t="str">
        <f>'2 CONTEXTO E IDENTIFICACIÓN'!A14</f>
        <v>R11</v>
      </c>
      <c r="B16" s="295" t="str">
        <f>+'2 CONTEXTO E IDENTIFICACIÓN'!E14</f>
        <v xml:space="preserve">  </v>
      </c>
      <c r="C16" s="196"/>
      <c r="D16" s="172" t="str">
        <f t="shared" si="6"/>
        <v/>
      </c>
      <c r="E16" s="173" t="str">
        <f t="shared" si="7"/>
        <v/>
      </c>
      <c r="F16" s="30" t="str">
        <f t="shared" si="8"/>
        <v/>
      </c>
      <c r="G16" s="183"/>
      <c r="H16" s="175" t="str">
        <f t="shared" si="9"/>
        <v/>
      </c>
      <c r="I16" s="181" t="str">
        <f t="shared" si="10"/>
        <v/>
      </c>
      <c r="J16" s="183"/>
      <c r="K16" s="175" t="str">
        <f t="shared" si="11"/>
        <v/>
      </c>
      <c r="L16" s="181" t="str">
        <f t="shared" si="12"/>
        <v/>
      </c>
      <c r="M16" s="203" t="str">
        <f t="shared" si="13"/>
        <v/>
      </c>
      <c r="N16" s="204" t="str">
        <f t="shared" si="14"/>
        <v/>
      </c>
    </row>
    <row r="17" spans="1:14" ht="73.5" customHeight="1" x14ac:dyDescent="0.25">
      <c r="A17" s="29" t="str">
        <f>'2 CONTEXTO E IDENTIFICACIÓN'!A15</f>
        <v>R12</v>
      </c>
      <c r="B17" s="295" t="str">
        <f>+'2 CONTEXTO E IDENTIFICACIÓN'!E15</f>
        <v xml:space="preserve">  </v>
      </c>
      <c r="C17" s="196"/>
      <c r="D17" s="172" t="str">
        <f t="shared" si="6"/>
        <v/>
      </c>
      <c r="E17" s="173" t="str">
        <f t="shared" si="7"/>
        <v/>
      </c>
      <c r="F17" s="30" t="str">
        <f t="shared" si="8"/>
        <v/>
      </c>
      <c r="G17" s="183"/>
      <c r="H17" s="175" t="str">
        <f t="shared" si="9"/>
        <v/>
      </c>
      <c r="I17" s="181" t="str">
        <f t="shared" si="10"/>
        <v/>
      </c>
      <c r="J17" s="183"/>
      <c r="K17" s="175" t="str">
        <f t="shared" si="11"/>
        <v/>
      </c>
      <c r="L17" s="181" t="str">
        <f t="shared" si="12"/>
        <v/>
      </c>
      <c r="M17" s="203" t="str">
        <f t="shared" si="13"/>
        <v/>
      </c>
      <c r="N17" s="204" t="str">
        <f t="shared" si="14"/>
        <v/>
      </c>
    </row>
    <row r="18" spans="1:14" ht="73.5" customHeight="1" x14ac:dyDescent="0.25">
      <c r="A18" s="29" t="str">
        <f>'2 CONTEXTO E IDENTIFICACIÓN'!A16</f>
        <v>R13</v>
      </c>
      <c r="B18" s="295" t="str">
        <f>+'2 CONTEXTO E IDENTIFICACIÓN'!E16</f>
        <v xml:space="preserve">  </v>
      </c>
      <c r="C18" s="196"/>
      <c r="D18" s="172" t="str">
        <f t="shared" si="6"/>
        <v/>
      </c>
      <c r="E18" s="173" t="str">
        <f t="shared" si="7"/>
        <v/>
      </c>
      <c r="F18" s="30" t="str">
        <f t="shared" si="8"/>
        <v/>
      </c>
      <c r="G18" s="183"/>
      <c r="H18" s="175" t="str">
        <f t="shared" si="9"/>
        <v/>
      </c>
      <c r="I18" s="181" t="str">
        <f t="shared" si="10"/>
        <v/>
      </c>
      <c r="J18" s="183"/>
      <c r="K18" s="175" t="str">
        <f t="shared" si="11"/>
        <v/>
      </c>
      <c r="L18" s="181" t="str">
        <f t="shared" si="12"/>
        <v/>
      </c>
      <c r="M18" s="203" t="str">
        <f t="shared" si="13"/>
        <v/>
      </c>
      <c r="N18" s="204" t="str">
        <f t="shared" si="14"/>
        <v/>
      </c>
    </row>
    <row r="19" spans="1:14" ht="73.5" customHeight="1" x14ac:dyDescent="0.25">
      <c r="A19" s="29" t="str">
        <f>'2 CONTEXTO E IDENTIFICACIÓN'!A17</f>
        <v>R14</v>
      </c>
      <c r="B19" s="295" t="str">
        <f>+'2 CONTEXTO E IDENTIFICACIÓN'!E17</f>
        <v xml:space="preserve">  </v>
      </c>
      <c r="C19" s="196"/>
      <c r="D19" s="172" t="str">
        <f t="shared" si="6"/>
        <v/>
      </c>
      <c r="E19" s="173" t="str">
        <f t="shared" si="7"/>
        <v/>
      </c>
      <c r="F19" s="30" t="str">
        <f t="shared" si="8"/>
        <v/>
      </c>
      <c r="G19" s="183"/>
      <c r="H19" s="175" t="str">
        <f t="shared" si="9"/>
        <v/>
      </c>
      <c r="I19" s="181" t="str">
        <f t="shared" si="10"/>
        <v/>
      </c>
      <c r="J19" s="183"/>
      <c r="K19" s="175" t="str">
        <f t="shared" si="11"/>
        <v/>
      </c>
      <c r="L19" s="181" t="str">
        <f t="shared" si="12"/>
        <v/>
      </c>
      <c r="M19" s="203" t="str">
        <f t="shared" si="13"/>
        <v/>
      </c>
      <c r="N19" s="204" t="str">
        <f t="shared" si="14"/>
        <v/>
      </c>
    </row>
    <row r="20" spans="1:14" ht="73.5" customHeight="1" x14ac:dyDescent="0.25">
      <c r="A20" s="29" t="str">
        <f>'2 CONTEXTO E IDENTIFICACIÓN'!A18</f>
        <v>R15</v>
      </c>
      <c r="B20" s="295" t="str">
        <f>+'2 CONTEXTO E IDENTIFICACIÓN'!E18</f>
        <v xml:space="preserve">  </v>
      </c>
      <c r="C20" s="196"/>
      <c r="D20" s="172" t="str">
        <f t="shared" si="6"/>
        <v/>
      </c>
      <c r="E20" s="173" t="str">
        <f t="shared" si="7"/>
        <v/>
      </c>
      <c r="F20" s="30" t="str">
        <f t="shared" si="8"/>
        <v/>
      </c>
      <c r="G20" s="183"/>
      <c r="H20" s="175" t="str">
        <f t="shared" si="9"/>
        <v/>
      </c>
      <c r="I20" s="181" t="str">
        <f t="shared" si="10"/>
        <v/>
      </c>
      <c r="J20" s="183"/>
      <c r="K20" s="175" t="str">
        <f t="shared" si="11"/>
        <v/>
      </c>
      <c r="L20" s="181" t="str">
        <f t="shared" si="12"/>
        <v/>
      </c>
      <c r="M20" s="203" t="str">
        <f t="shared" si="13"/>
        <v/>
      </c>
      <c r="N20" s="204" t="str">
        <f t="shared" si="14"/>
        <v/>
      </c>
    </row>
    <row r="21" spans="1:14" ht="73.5" customHeight="1" x14ac:dyDescent="0.25">
      <c r="A21" s="29" t="str">
        <f>'2 CONTEXTO E IDENTIFICACIÓN'!A19</f>
        <v>R16</v>
      </c>
      <c r="B21" s="295" t="str">
        <f>+'2 CONTEXTO E IDENTIFICACIÓN'!E19</f>
        <v xml:space="preserve">  </v>
      </c>
      <c r="C21" s="196"/>
      <c r="D21" s="172" t="str">
        <f t="shared" si="6"/>
        <v/>
      </c>
      <c r="E21" s="173" t="str">
        <f t="shared" si="7"/>
        <v/>
      </c>
      <c r="F21" s="30" t="str">
        <f t="shared" si="8"/>
        <v/>
      </c>
      <c r="G21" s="183"/>
      <c r="H21" s="175" t="str">
        <f t="shared" si="9"/>
        <v/>
      </c>
      <c r="I21" s="181" t="str">
        <f t="shared" si="10"/>
        <v/>
      </c>
      <c r="J21" s="183"/>
      <c r="K21" s="175" t="str">
        <f t="shared" si="11"/>
        <v/>
      </c>
      <c r="L21" s="181" t="str">
        <f t="shared" si="12"/>
        <v/>
      </c>
      <c r="M21" s="203" t="str">
        <f t="shared" si="13"/>
        <v/>
      </c>
      <c r="N21" s="204" t="str">
        <f t="shared" si="14"/>
        <v/>
      </c>
    </row>
    <row r="22" spans="1:14" ht="73.5" customHeight="1" x14ac:dyDescent="0.25">
      <c r="A22" s="29" t="str">
        <f>'2 CONTEXTO E IDENTIFICACIÓN'!A20</f>
        <v>R17</v>
      </c>
      <c r="B22" s="295" t="str">
        <f>+'2 CONTEXTO E IDENTIFICACIÓN'!E20</f>
        <v xml:space="preserve">  </v>
      </c>
      <c r="C22" s="196"/>
      <c r="D22" s="172" t="str">
        <f t="shared" si="6"/>
        <v/>
      </c>
      <c r="E22" s="173" t="str">
        <f t="shared" si="7"/>
        <v/>
      </c>
      <c r="F22" s="30" t="str">
        <f t="shared" si="8"/>
        <v/>
      </c>
      <c r="G22" s="183"/>
      <c r="H22" s="175" t="str">
        <f t="shared" si="9"/>
        <v/>
      </c>
      <c r="I22" s="181" t="str">
        <f t="shared" si="10"/>
        <v/>
      </c>
      <c r="J22" s="183"/>
      <c r="K22" s="175" t="str">
        <f t="shared" si="11"/>
        <v/>
      </c>
      <c r="L22" s="181" t="str">
        <f t="shared" si="12"/>
        <v/>
      </c>
      <c r="M22" s="203" t="str">
        <f t="shared" si="13"/>
        <v/>
      </c>
      <c r="N22" s="204" t="str">
        <f t="shared" si="14"/>
        <v/>
      </c>
    </row>
    <row r="23" spans="1:14" ht="73.5" customHeight="1" x14ac:dyDescent="0.25">
      <c r="A23" s="29" t="str">
        <f>'2 CONTEXTO E IDENTIFICACIÓN'!A21</f>
        <v>R18</v>
      </c>
      <c r="B23" s="295" t="str">
        <f>+'2 CONTEXTO E IDENTIFICACIÓN'!E21</f>
        <v xml:space="preserve">  </v>
      </c>
      <c r="C23" s="196"/>
      <c r="D23" s="172" t="str">
        <f t="shared" si="6"/>
        <v/>
      </c>
      <c r="E23" s="173" t="str">
        <f t="shared" si="7"/>
        <v/>
      </c>
      <c r="F23" s="30" t="str">
        <f t="shared" si="8"/>
        <v/>
      </c>
      <c r="G23" s="183"/>
      <c r="H23" s="175" t="str">
        <f t="shared" si="9"/>
        <v/>
      </c>
      <c r="I23" s="181" t="str">
        <f t="shared" si="10"/>
        <v/>
      </c>
      <c r="J23" s="183"/>
      <c r="K23" s="175" t="str">
        <f t="shared" si="11"/>
        <v/>
      </c>
      <c r="L23" s="181" t="str">
        <f t="shared" si="12"/>
        <v/>
      </c>
      <c r="M23" s="203" t="str">
        <f t="shared" si="13"/>
        <v/>
      </c>
      <c r="N23" s="204" t="str">
        <f t="shared" si="14"/>
        <v/>
      </c>
    </row>
    <row r="24" spans="1:14" ht="73.5" customHeight="1" x14ac:dyDescent="0.25">
      <c r="A24" s="29" t="str">
        <f>'2 CONTEXTO E IDENTIFICACIÓN'!A22</f>
        <v>R19</v>
      </c>
      <c r="B24" s="295" t="str">
        <f>+'2 CONTEXTO E IDENTIFICACIÓN'!E22</f>
        <v xml:space="preserve">  </v>
      </c>
      <c r="C24" s="196"/>
      <c r="D24" s="172" t="str">
        <f t="shared" si="6"/>
        <v/>
      </c>
      <c r="E24" s="173" t="str">
        <f t="shared" si="7"/>
        <v/>
      </c>
      <c r="F24" s="30" t="str">
        <f t="shared" si="8"/>
        <v/>
      </c>
      <c r="G24" s="183"/>
      <c r="H24" s="175" t="str">
        <f t="shared" si="9"/>
        <v/>
      </c>
      <c r="I24" s="181" t="str">
        <f t="shared" si="10"/>
        <v/>
      </c>
      <c r="J24" s="183"/>
      <c r="K24" s="175" t="str">
        <f t="shared" si="11"/>
        <v/>
      </c>
      <c r="L24" s="181" t="str">
        <f t="shared" si="12"/>
        <v/>
      </c>
      <c r="M24" s="203" t="str">
        <f t="shared" si="13"/>
        <v/>
      </c>
      <c r="N24" s="204" t="str">
        <f t="shared" si="14"/>
        <v/>
      </c>
    </row>
    <row r="25" spans="1:14" ht="73.5" customHeight="1" thickBot="1" x14ac:dyDescent="0.3">
      <c r="A25" s="45" t="str">
        <f>'2 CONTEXTO E IDENTIFICACIÓN'!A23</f>
        <v>R20</v>
      </c>
      <c r="B25" s="296" t="str">
        <f>+'2 CONTEXTO E IDENTIFICACIÓN'!E23</f>
        <v xml:space="preserve">  </v>
      </c>
      <c r="C25" s="197"/>
      <c r="D25" s="185" t="str">
        <f t="shared" si="6"/>
        <v/>
      </c>
      <c r="E25" s="174" t="str">
        <f t="shared" si="7"/>
        <v/>
      </c>
      <c r="F25" s="46" t="str">
        <f t="shared" si="8"/>
        <v/>
      </c>
      <c r="G25" s="184"/>
      <c r="H25" s="179" t="str">
        <f t="shared" si="9"/>
        <v/>
      </c>
      <c r="I25" s="182" t="str">
        <f t="shared" si="10"/>
        <v/>
      </c>
      <c r="J25" s="184"/>
      <c r="K25" s="179" t="str">
        <f t="shared" si="11"/>
        <v/>
      </c>
      <c r="L25" s="182" t="str">
        <f t="shared" si="12"/>
        <v/>
      </c>
      <c r="M25" s="205" t="str">
        <f t="shared" si="13"/>
        <v/>
      </c>
      <c r="N25" s="206" t="str">
        <f t="shared" si="14"/>
        <v/>
      </c>
    </row>
  </sheetData>
  <sheetProtection formatCells="0" formatColumns="0" formatRows="0" sort="0" autoFilter="0" pivotTables="0"/>
  <dataConsolidate/>
  <mergeCells count="9">
    <mergeCell ref="V5:Y5"/>
    <mergeCell ref="P5:T5"/>
    <mergeCell ref="B2:D2"/>
    <mergeCell ref="B3:D3"/>
    <mergeCell ref="C5:F5"/>
    <mergeCell ref="G5:I5"/>
    <mergeCell ref="J5:L5"/>
    <mergeCell ref="M5:N5"/>
    <mergeCell ref="G4:N4"/>
  </mergeCells>
  <conditionalFormatting sqref="E7:E25 G7:G25">
    <cfRule type="cellIs" dxfId="169" priority="1" operator="equal">
      <formula>$T$7</formula>
    </cfRule>
    <cfRule type="cellIs" dxfId="168" priority="2" operator="equal">
      <formula>$T$8</formula>
    </cfRule>
    <cfRule type="cellIs" dxfId="167" priority="3" operator="equal">
      <formula>$T$9</formula>
    </cfRule>
    <cfRule type="cellIs" dxfId="166" priority="4" operator="equal">
      <formula>$T$10</formula>
    </cfRule>
    <cfRule type="cellIs" dxfId="165" priority="5" operator="equal">
      <formula>$T$11</formula>
    </cfRule>
  </conditionalFormatting>
  <conditionalFormatting sqref="F7:F25">
    <cfRule type="cellIs" dxfId="164" priority="159" operator="equal">
      <formula>$P$7</formula>
    </cfRule>
    <cfRule type="cellIs" dxfId="163" priority="160" operator="equal">
      <formula>$P$8</formula>
    </cfRule>
    <cfRule type="cellIs" dxfId="162" priority="161" operator="equal">
      <formula>$P$9</formula>
    </cfRule>
    <cfRule type="cellIs" dxfId="161" priority="162" operator="equal">
      <formula>$P$10</formula>
    </cfRule>
    <cfRule type="cellIs" dxfId="160" priority="163" operator="equal">
      <formula>$P$11</formula>
    </cfRule>
  </conditionalFormatting>
  <conditionalFormatting sqref="H7:H25 K7:K25 M7:M25">
    <cfRule type="cellIs" dxfId="159" priority="76" operator="equal">
      <formula>$W$7</formula>
    </cfRule>
    <cfRule type="cellIs" dxfId="158" priority="77" operator="equal">
      <formula>$W$8</formula>
    </cfRule>
    <cfRule type="cellIs" dxfId="157" priority="78" operator="equal">
      <formula>$W$9</formula>
    </cfRule>
    <cfRule type="cellIs" dxfId="156" priority="79" operator="equal">
      <formula>$W$10</formula>
    </cfRule>
    <cfRule type="cellIs" dxfId="155" priority="80" operator="equal">
      <formula>$W$11</formula>
    </cfRule>
  </conditionalFormatting>
  <conditionalFormatting sqref="I7:J25 L7:L25 N7:N25">
    <cfRule type="cellIs" dxfId="154" priority="81" operator="equal">
      <formula>$V$7</formula>
    </cfRule>
    <cfRule type="cellIs" dxfId="153" priority="82" operator="equal">
      <formula>$V$8</formula>
    </cfRule>
    <cfRule type="cellIs" dxfId="152" priority="83" operator="equal">
      <formula>$V$9</formula>
    </cfRule>
    <cfRule type="cellIs" dxfId="151" priority="84" operator="equal">
      <formula>$V$10</formula>
    </cfRule>
    <cfRule type="cellIs" dxfId="150" priority="85" operator="equal">
      <formula>$V$11</formula>
    </cfRule>
  </conditionalFormatting>
  <dataValidations count="5">
    <dataValidation allowBlank="1" showInputMessage="1" showErrorMessage="1" prompt="La probabilidad se encuentra determinada por una escala de 1 a 3, siendo 1 la menor probabilidad de ocurrencia del riesgo y 3 la mayor probabilidad de  ocurrencia." sqref="IO6" xr:uid="{00000000-0002-0000-0200-000000000000}"/>
    <dataValidation allowBlank="1" showInputMessage="1" showErrorMessage="1" prompt="Es la materialización del riesgo y las consecuencias de su aparición. Su escala es: 5 bajo impacto, 10 medio, 20 alto impacto._x000a_" sqref="IP6:JA6" xr:uid="{00000000-0002-0000-0200-000001000000}"/>
    <dataValidation type="list" allowBlank="1" showInputMessage="1" showErrorMessage="1" sqref="IU10:JA10 IP7:JA9" xr:uid="{00000000-0002-0000-0200-000002000000}">
      <formula1>#REF!</formula1>
    </dataValidation>
    <dataValidation type="list" allowBlank="1" showInputMessage="1" showErrorMessage="1" sqref="G7:G25" xr:uid="{00000000-0002-0000-0200-000003000000}">
      <formula1>Afectación_Económica</formula1>
    </dataValidation>
    <dataValidation type="list" allowBlank="1" showInputMessage="1" showErrorMessage="1" sqref="J7:J25" xr:uid="{00000000-0002-0000-0200-000004000000}">
      <formula1>Reputacional</formula1>
    </dataValidation>
  </dataValidations>
  <printOptions horizontalCentered="1" verticalCentered="1"/>
  <pageMargins left="0.31496062992125984" right="0.27559055118110237" top="0.23622047244094491" bottom="0.15748031496062992" header="0" footer="0"/>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3"/>
  <sheetViews>
    <sheetView showGridLines="0" topLeftCell="A7" zoomScale="70" zoomScaleNormal="70" workbookViewId="0">
      <selection activeCell="I15" sqref="I15"/>
    </sheetView>
  </sheetViews>
  <sheetFormatPr baseColWidth="10" defaultColWidth="14.28515625" defaultRowHeight="12.75" x14ac:dyDescent="0.25"/>
  <cols>
    <col min="1" max="1" width="22.42578125" style="77" customWidth="1"/>
    <col min="2" max="2" width="27" style="82" customWidth="1"/>
    <col min="3" max="3" width="24.7109375" style="77" customWidth="1"/>
    <col min="4" max="4" width="20.5703125" style="82" customWidth="1"/>
    <col min="5" max="5" width="17.42578125" style="82" customWidth="1"/>
    <col min="6" max="6" width="3.85546875" style="82" customWidth="1"/>
    <col min="7" max="7" width="7.42578125" style="82" customWidth="1"/>
    <col min="8" max="8" width="14" style="82" customWidth="1"/>
    <col min="9" max="9" width="16.5703125" style="82" customWidth="1"/>
    <col min="10" max="13" width="12.42578125" style="82" customWidth="1"/>
    <col min="14" max="14" width="3.85546875" style="82" customWidth="1"/>
    <col min="15" max="15" width="4.85546875" style="77" customWidth="1"/>
    <col min="16" max="16" width="6.42578125" style="77" customWidth="1"/>
    <col min="17" max="17" width="11" style="77" bestFit="1" customWidth="1"/>
    <col min="18" max="18" width="14.42578125" style="77" customWidth="1"/>
    <col min="19" max="22" width="12" style="77" customWidth="1"/>
    <col min="23" max="27" width="11.42578125" style="77" customWidth="1"/>
    <col min="28" max="28" width="5.5703125" style="77" bestFit="1" customWidth="1"/>
    <col min="29" max="29" width="26.85546875" style="77" customWidth="1"/>
    <col min="30" max="34" width="22.85546875" style="82" customWidth="1"/>
    <col min="35" max="35" width="23.42578125" style="77" customWidth="1"/>
    <col min="36" max="263" width="11.42578125" style="77" customWidth="1"/>
    <col min="264" max="264" width="12.7109375" style="77" customWidth="1"/>
    <col min="265" max="265" width="47" style="77" customWidth="1"/>
    <col min="266" max="266" width="35" style="77" customWidth="1"/>
    <col min="267" max="16384" width="14.28515625" style="77"/>
  </cols>
  <sheetData>
    <row r="1" spans="1:36" s="67" customFormat="1" ht="23.25" customHeight="1" x14ac:dyDescent="0.2">
      <c r="A1" s="71"/>
      <c r="B1" s="69"/>
      <c r="C1" s="49"/>
      <c r="D1" s="70"/>
      <c r="E1" s="69"/>
      <c r="F1" s="69"/>
      <c r="G1" s="69"/>
      <c r="I1" s="213" t="e">
        <f>+'2 CONTEXTO E IDENTIFICACIÓN'!#REF!</f>
        <v>#REF!</v>
      </c>
      <c r="J1" s="326" t="e">
        <f>+IF('2 CONTEXTO E IDENTIFICACIÓN'!#REF!="","",'2 CONTEXTO E IDENTIFICACIÓN'!#REF!)</f>
        <v>#REF!</v>
      </c>
      <c r="K1" s="212" t="s">
        <v>105</v>
      </c>
      <c r="L1" s="326" t="e">
        <f>+IF('2 CONTEXTO E IDENTIFICACIÓN'!#REF!="","",'2 CONTEXTO E IDENTIFICACIÓN'!#REF!)</f>
        <v>#REF!</v>
      </c>
      <c r="M1" s="70"/>
      <c r="N1" s="69"/>
      <c r="AD1" s="68"/>
      <c r="AE1" s="68"/>
      <c r="AF1" s="68"/>
      <c r="AG1" s="68"/>
      <c r="AH1" s="68"/>
    </row>
    <row r="2" spans="1:36" s="67" customFormat="1" ht="24.75" customHeight="1" x14ac:dyDescent="0.2">
      <c r="A2" s="19" t="s">
        <v>148</v>
      </c>
      <c r="B2" s="365" t="str">
        <f>+IF('2 CONTEXTO E IDENTIFICACIÓN'!$B$2="","",'2 CONTEXTO E IDENTIFICACIÓN'!$B$2)</f>
        <v xml:space="preserve">GESTIÓN DE SERVICIOS PUBLICOS </v>
      </c>
      <c r="C2" s="365"/>
      <c r="D2" s="365"/>
      <c r="AD2" s="68"/>
      <c r="AE2" s="68"/>
      <c r="AF2" s="68"/>
      <c r="AG2" s="68"/>
      <c r="AH2" s="68"/>
    </row>
    <row r="3" spans="1:36" s="67" customFormat="1" ht="15.75" thickBot="1" x14ac:dyDescent="0.25">
      <c r="A3" s="217"/>
      <c r="B3" s="366"/>
      <c r="C3" s="366"/>
      <c r="D3" s="366"/>
      <c r="AD3" s="68"/>
      <c r="AE3" s="68"/>
      <c r="AF3" s="68"/>
      <c r="AG3" s="68"/>
      <c r="AH3" s="68"/>
    </row>
    <row r="4" spans="1:36" s="67" customFormat="1" ht="15.75" thickBot="1" x14ac:dyDescent="0.25">
      <c r="A4" s="217"/>
      <c r="B4" s="216"/>
      <c r="C4" s="216"/>
      <c r="D4" s="70"/>
      <c r="G4" s="454" t="s">
        <v>17</v>
      </c>
      <c r="H4" s="455"/>
      <c r="I4" s="455"/>
      <c r="J4" s="455"/>
      <c r="K4" s="455"/>
      <c r="L4" s="455"/>
      <c r="M4" s="456"/>
      <c r="O4" s="72"/>
      <c r="P4" s="72"/>
      <c r="Q4" s="73"/>
      <c r="R4" s="447" t="s">
        <v>81</v>
      </c>
      <c r="S4" s="447"/>
      <c r="T4" s="447"/>
      <c r="U4" s="447"/>
      <c r="V4" s="448"/>
      <c r="AD4" s="68"/>
      <c r="AE4" s="68"/>
      <c r="AF4" s="68"/>
      <c r="AG4" s="68"/>
      <c r="AH4" s="68"/>
    </row>
    <row r="5" spans="1:36" x14ac:dyDescent="0.25">
      <c r="A5" s="120"/>
      <c r="B5" s="291"/>
      <c r="C5" s="449" t="s">
        <v>83</v>
      </c>
      <c r="D5" s="449"/>
      <c r="E5" s="449"/>
      <c r="F5" s="74"/>
      <c r="G5" s="75"/>
      <c r="H5" s="76"/>
      <c r="I5" s="447" t="s">
        <v>81</v>
      </c>
      <c r="J5" s="447"/>
      <c r="K5" s="447"/>
      <c r="L5" s="447"/>
      <c r="M5" s="448"/>
      <c r="N5" s="74"/>
      <c r="O5" s="78"/>
      <c r="P5" s="78"/>
      <c r="R5" s="79">
        <v>0.2</v>
      </c>
      <c r="S5" s="79">
        <v>0.4</v>
      </c>
      <c r="T5" s="79">
        <v>0.6</v>
      </c>
      <c r="U5" s="79">
        <v>0.8</v>
      </c>
      <c r="V5" s="80">
        <v>1</v>
      </c>
      <c r="W5" s="81"/>
      <c r="X5" s="81"/>
      <c r="Y5" s="81"/>
      <c r="Z5" s="81"/>
      <c r="AA5" s="81"/>
      <c r="AB5" s="81"/>
      <c r="AC5" s="81"/>
    </row>
    <row r="6" spans="1:36" ht="38.25" x14ac:dyDescent="0.2">
      <c r="A6" s="83" t="s">
        <v>0</v>
      </c>
      <c r="B6" s="83" t="s">
        <v>1</v>
      </c>
      <c r="C6" s="83" t="s">
        <v>2</v>
      </c>
      <c r="D6" s="83" t="s">
        <v>4</v>
      </c>
      <c r="E6" s="83" t="s">
        <v>118</v>
      </c>
      <c r="F6" s="74"/>
      <c r="G6" s="78"/>
      <c r="H6" s="84"/>
      <c r="I6" s="85" t="s">
        <v>59</v>
      </c>
      <c r="J6" s="85" t="s">
        <v>7</v>
      </c>
      <c r="K6" s="85" t="s">
        <v>5</v>
      </c>
      <c r="L6" s="85" t="s">
        <v>6</v>
      </c>
      <c r="M6" s="86" t="s">
        <v>67</v>
      </c>
      <c r="N6" s="74"/>
      <c r="O6" s="78"/>
      <c r="P6" s="78"/>
      <c r="Q6" s="87"/>
      <c r="R6" s="88" t="s">
        <v>59</v>
      </c>
      <c r="S6" s="88" t="s">
        <v>7</v>
      </c>
      <c r="T6" s="88" t="s">
        <v>5</v>
      </c>
      <c r="U6" s="88" t="s">
        <v>6</v>
      </c>
      <c r="V6" s="89" t="s">
        <v>67</v>
      </c>
      <c r="Y6" s="81"/>
      <c r="Z6" s="81"/>
      <c r="AA6" s="90"/>
      <c r="AB6" s="90"/>
      <c r="AC6" s="90"/>
      <c r="AD6" s="90"/>
      <c r="AE6" s="90"/>
      <c r="AF6" s="90"/>
      <c r="AG6" s="90"/>
      <c r="AH6" s="90"/>
      <c r="AI6" s="90"/>
      <c r="AJ6" s="90"/>
    </row>
    <row r="7" spans="1:36" ht="91.5" customHeight="1" x14ac:dyDescent="0.2">
      <c r="A7" s="457" t="str">
        <f>'2 CONTEXTO E IDENTIFICACIÓN'!A6</f>
        <v>R1</v>
      </c>
      <c r="B7" s="459" t="str">
        <f>+'2 CONTEXTO E IDENTIFICACIÓN'!E6</f>
        <v>Posibilidad de pérdida Económica y Reputacional por contaminación ambiental a causa de las descargas de aguas residuales debido a la falta de seguimiento y control a los vertimientos realizados por usuarios diferentes al residencial que hacen uso del alcantarillado público y a la infraestructura de las redes de alcantarillado en condiciones inadecuadas.</v>
      </c>
      <c r="C7" s="461" t="str">
        <f>+'3 PROBABIL E IMPACTO INHERENTE'!F7</f>
        <v>Baja</v>
      </c>
      <c r="D7" s="461" t="str">
        <f>+'3 PROBABIL E IMPACTO INHERENTE'!N7</f>
        <v>Mayor</v>
      </c>
      <c r="E7" s="459" t="str">
        <f>+IF(C7=$Q$7,IF(D7=$R$6,$R$7,IF(D7=$S$6,$S$7,IF(D7=$T$6,$T$7,IF(D7=$U$6,$U$7,IF(D7=$V$6,$V$7))))),IF(C7=$Q$8,IF(D7=$R$6,$R$8,IF(D7=$S$6,$S$8,IF(D7=$T$6,$T$8,IF(D7=$U$6,$U$8,IF(D7=$V$6,$V$8))))),IF(C7=$Q$9,IF(D7=$R$6,$R$9,IF(D7=$S$6,$S$9,IF(D7=$T$6,$T$9,IF(D7=$U$6,$U$9,IF(D7=$V$6,$V$9))))),IF(C7=$Q$10,IF(D7=$R$6,$R$10,IF(D7=$S$6,$S$10,IF(D7=$T$6,$T$10,IF(D7=$U$6,$U$10,IF(D7=$V$6,$V$10))))),IF(C7=$Q$11,IF(D7=$R$6,$R$11,IF(D7=$S$6,$S$11,IF(D7=$T$6,$T$11,IF(D7=$U$6,$U$11,IF(D7=$V$6,$V$11))))),"")))))</f>
        <v>Alto</v>
      </c>
      <c r="F7" s="94"/>
      <c r="G7" s="452" t="s">
        <v>48</v>
      </c>
      <c r="H7" s="85" t="s">
        <v>56</v>
      </c>
      <c r="I7" s="95" t="str">
        <f>+IF(AND(C7=$Q$7,D7=$R$6),A7,"")&amp;" "&amp;IF(AND(C8=$Q$7,D8=$R$6),A8,"")&amp;" "&amp;IF(AND(C9=$Q$7,D9=$R$6),A9,"")&amp;" "&amp;IF(AND(C10=$Q$7,D10=$R$6),A10,"")&amp;" "&amp;IF(AND(C11=$Q$7,D11=$R$6),A11,"")&amp;" "&amp;IF(AND(C12=$Q$7,D12=$R$6),A12,"")&amp;" "&amp;IF(AND(C13=$Q$7,D13=$R$6),A13,"")&amp;" "&amp;IF(AND(C14=$Q$7,D14=$R$6),A14,"")&amp;" "&amp;IF(AND(C15=$Q$7,D15=$R$6),A15,"")&amp;" "&amp;IF(AND(C16=$Q$7,D16=$R$6),A16,"")&amp;" "&amp;IF(AND(C17=$Q$7,D17=$R$6),A17,"")&amp;" "&amp;IF(AND(C18=$Q$7,D18=$R$6),A18,"")&amp;" "&amp;IF(AND(C19=$Q$7,D19=$R$6),A19,"")&amp;" "&amp;IF(AND(C20=$Q$7,D20=$R$6),A20,"")&amp;" "&amp;IF(AND(C21=$Q$7,D21=$R$6),A21,"")&amp;" "&amp;IF(AND(C22=$Q$7,D22=$R$6),A22,"")&amp;" "&amp;IF(AND(C23=$Q$7,D23=$R$6),A23,"")&amp;" "&amp;IF(AND(C24=$Q$7,D24=$R$6),A24,"")&amp;" "&amp;IF(AND(C25=$Q$7,D25=$R$6),A25,"")&amp;" "&amp;IF(AND(C26=$Q$7,D26=$R$6),A26,"")</f>
        <v xml:space="preserve">                   </v>
      </c>
      <c r="J7" s="95" t="str">
        <f>+IF(AND(C7=$Q$7,D7=$S$6),A7,"")&amp;" "&amp;IF(AND(C8=$Q$7,D8=$S$6),A8,"")&amp;" "&amp;IF(AND(C9=$Q$7,D9=$S$6),A9,"")&amp;" "&amp;IF(AND(C10=$Q$7,D10=$S$6),A10,"")&amp;" "&amp;IF(AND(C11=$Q$7,D11=$S$6),A11,"")&amp;" "&amp;IF(AND(C12=$Q$7,D12=$S$6),A12,"")&amp;" "&amp;IF(AND(C13=$Q$7,D13=$S$6),A13,"")&amp;" "&amp;IF(AND(C14=$Q$7,D14=$S$6),A14,"")&amp;" "&amp;IF(AND(C15=$Q$7,D15=$S$6),A15,"")&amp;" "&amp;IF(AND(C16=$Q$7,D16=$S$6),A16,"")&amp;" "&amp;IF(AND(C17=$Q$7,D17=$S$6),A17,"")&amp;" "&amp;IF(AND(C18=$Q$7,D18=$S$6),A18,"")&amp;" "&amp;IF(AND(C19=$Q$7,D19=$S$6),A19,"")&amp;" "&amp;IF(AND(C20=$Q$7,D20=$S$6),A20,"")&amp;" "&amp;IF(AND(C21=$Q$7,D21=$S$6),A21,"")&amp;" "&amp;IF(AND(C22=$Q$7,D22=$S$6),A22,"")&amp;" "&amp;IF(AND(C23=$Q$7,D23=$S$6),A23,"")&amp;" "&amp;IF(AND(C24=$Q$7,D24=$S$6),A24,"")&amp;" "&amp;IF(AND(C25=$Q$7,D25=$S$6),A25,"")&amp;" "&amp;IF(AND(C26=$Q$7,D26=$S$6),A26,"")</f>
        <v xml:space="preserve">                   </v>
      </c>
      <c r="K7" s="95" t="str">
        <f>+IF(AND(C7=$Q$7,D7=$T$6),A7,"")&amp;" "&amp;IF(AND(C8=$Q$7,D8=$T$6),A8,"")&amp;" "&amp;IF(AND(C9=$Q$7,D9=$T$6),A9,"")&amp;" "&amp;IF(AND(C10=$Q$7,D10=$T$6),A10,"")&amp;" "&amp;IF(AND(C11=$Q$7,D11=$T$6),A11,"")&amp;" "&amp;IF(AND(C12=$Q$7,D12=$T$6),A12,"")&amp;" "&amp;IF(AND(C13=$Q$7,D13=$T$6),A13,"")&amp;" "&amp;IF(AND(C14=$Q$7,D14=$T$6),A14,"")&amp;" "&amp;IF(AND(C15=$Q$7,D15=$T$6),A15,"")&amp;" "&amp;IF(AND(C16=$Q$7,D16=$T$6),A16,"")&amp;" "&amp;IF(AND(C17=$Q$7,D17=$T$6),A17,"")&amp;" "&amp;IF(AND(C18=$Q$7,D18=$T$6),A18,"")&amp;" "&amp;IF(AND(C19=$Q$7,D19=$T$6),A19,"")&amp;" "&amp;IF(AND(C20=$Q$7,D20=$T$6),A20,"")&amp;" "&amp;IF(AND(C21=$Q$7,D21=$T$6),A21,"")&amp;" "&amp;IF(AND(C22=$Q$7,D22=$T$6),A22,"")&amp;" "&amp;IF(AND(C23=$Q$7,D23=$T$6),A23,"")&amp;" "&amp;IF(AND(C24=$Q$7,D24=$T$6),A24,"")&amp;" "&amp;IF(AND(C25=$Q$7,D25=$T$6),A25,"")&amp;" "&amp;IF(AND(C26=$Q$7,D26=$T$6),A26,"")</f>
        <v xml:space="preserve">                   </v>
      </c>
      <c r="L7" s="95" t="str">
        <f>+IF(AND(C7=$Q$7,D7=$U$6),A7,"")&amp;" "&amp;IF(AND(C8=$Q$7,D8=$U$6),A8,"")&amp;" "&amp;IF(AND(C9=$Q$7,D9=$U$6),A9,"")&amp;" "&amp;IF(AND(C10=$Q$7,D10=$U$6),A10,"")&amp;" "&amp;IF(AND(C11=$Q$7,D11=$U$6),A11,"")&amp;" "&amp;IF(AND(C12=$Q$7,D12=$U$6),A12,"")&amp;" "&amp;IF(AND(C13=$Q$7,D13=$U$6),A13,"")&amp;" "&amp;IF(AND(C14=$Q$7,D14=$U$6),A14,"")&amp;" "&amp;IF(AND(C15=$Q$7,D15=$U$6),A15,"")&amp;" "&amp;IF(AND(C16=$Q$7,D16=$U$6),A16,"")&amp;" "&amp;IF(AND(C17=$Q$7,D17=$U$6),A17,"")&amp;" "&amp;IF(AND(C18=$Q$7,D18=$U$6),A18,"")&amp;" "&amp;IF(AND(C19=$Q$7,D19=$U$6),A19,"")&amp;" "&amp;IF(AND(C20=$Q$7,D20=$U$6),A20,"")&amp;" "&amp;IF(AND(C21=$Q$7,D21=$U$6),A21,"")&amp;" "&amp;IF(AND(C22=$Q$7,D22=$U$6),A22,"")&amp;" "&amp;IF(AND(C23=$Q$7,D23=$U$6),A23,"")&amp;" "&amp;IF(AND(C24=$Q$7,D24=$U$6),A24,"")&amp;" "&amp;IF(AND(C25=$Q$7,D25=$U$6),A25,"")&amp;" "&amp;IF(AND(C26=$Q$7,D26=$U$6),A26,"")</f>
        <v xml:space="preserve">                   </v>
      </c>
      <c r="M7" s="96" t="str">
        <f>+IF(AND(C7=$Q$7,D7=$V$6),A7,"")&amp;" "&amp;IF(AND(C8=$Q$7,D8=$V$6),A8,"")&amp;" "&amp;IF(AND(C9=$Q$7,D9=$V$6),A9,"")&amp;" "&amp;IF(AND(C10=$Q$7,D10=$V$6),A10,"")&amp;" "&amp;IF(AND(C11=$Q$7,D11=$V$6),A11,"")&amp;" "&amp;IF(AND(C12=$Q$7,D12=$V$6),A12,"")&amp;" "&amp;IF(AND(C13=$Q$7,D13=$V$6),A13,"")&amp;" "&amp;IF(AND(C14=$Q$7,D14=$V$6),A14,"")&amp;" "&amp;IF(AND(C15=$Q$7,D15=$V$6),A15,"")&amp;" "&amp;IF(AND(C16=$Q$7,D16=$V$6),A16,"")&amp;" "&amp;IF(AND(C17=$Q$7,D17=$V$6),A17,"")&amp;" "&amp;IF(AND(C18=$Q$7,D18=$V$6),A18,"")&amp;" "&amp;IF(AND(C19=$Q$7,D19=$V$6),A19,"")&amp;" "&amp;IF(AND(C20=$Q$7,D20=$V$6),A20,"")&amp;" "&amp;IF(AND(C21=$Q$7,D21=$V$6),A21,"")&amp;" "&amp;IF(AND(C22=$Q$7,D22=$V$6),A22,"")&amp;" "&amp;IF(AND(C23=$Q$7,D23=$V$6),A23,"")&amp;" "&amp;IF(AND(C24=$Q$7,D24=$V$6),A24,"")&amp;" "&amp;IF(AND(C25=$Q$7,D25=$V$6),A25,"")&amp;" "&amp;IF(AND(C26=$Q$7,D26=$V$6),A26,"")</f>
        <v xml:space="preserve">                   </v>
      </c>
      <c r="N7" s="94"/>
      <c r="O7" s="450" t="s">
        <v>48</v>
      </c>
      <c r="P7" s="97">
        <v>1</v>
      </c>
      <c r="Q7" s="88" t="s">
        <v>56</v>
      </c>
      <c r="R7" s="95" t="s">
        <v>79</v>
      </c>
      <c r="S7" s="95" t="s">
        <v>79</v>
      </c>
      <c r="T7" s="95" t="s">
        <v>79</v>
      </c>
      <c r="U7" s="95" t="s">
        <v>79</v>
      </c>
      <c r="V7" s="96" t="s">
        <v>78</v>
      </c>
      <c r="Y7" s="81"/>
      <c r="Z7" s="81"/>
      <c r="AA7" s="90"/>
      <c r="AB7" s="90"/>
      <c r="AC7" s="90"/>
      <c r="AD7" s="98"/>
      <c r="AE7" s="98"/>
      <c r="AF7" s="98"/>
      <c r="AG7" s="98"/>
      <c r="AH7" s="98"/>
      <c r="AI7" s="90"/>
      <c r="AJ7" s="90"/>
    </row>
    <row r="8" spans="1:36" x14ac:dyDescent="0.2">
      <c r="A8" s="458"/>
      <c r="B8" s="460"/>
      <c r="C8" s="462"/>
      <c r="D8" s="462"/>
      <c r="E8" s="460"/>
      <c r="F8" s="94"/>
      <c r="G8" s="452"/>
      <c r="H8" s="85" t="s">
        <v>55</v>
      </c>
      <c r="I8" s="99" t="str">
        <f>+IF(AND(C7=$Q$8,D7=$R$6),A7,"")&amp;" "&amp;IF(AND(C8=$Q$8,D8=$R$6),A8,"")&amp;" "&amp;IF(AND(C9=$Q$8,D9=$R$6),A9,"")&amp;" "&amp;IF(AND(C10=$Q$8,D10=$R$6),A10,"")&amp;" "&amp;IF(AND(C11=$Q$8,D11=$R$6),A11,"")&amp;" "&amp;IF(AND(C12=$Q$8,D12=$R$6),A12,"")&amp;" "&amp;IF(AND(C13=$Q$8,D13=$R$6),A13,"")&amp;" "&amp;IF(AND(C14=$Q$8,D14=$R$6),A14,"")&amp;" "&amp;IF(AND(C15=$Q$8,D15=$R$6),A15,"")&amp;" "&amp;IF(AND(C16=$Q$8,D16=$R$6),A16,"")&amp;" "&amp;IF(AND(C17=$Q$8,D17=$R$6),A17,"")&amp;" "&amp;IF(AND(C18=$Q$8,D18=$R$6),A18,"")&amp;" "&amp;IF(AND(C19=$Q$8,D19=$R$6),A19,"")&amp;" "&amp;IF(AND(C20=$Q$8,D20=$R$6),A20,"")&amp;" "&amp;IF(AND(C21=$Q$8,D21=$R$6),A21,"")&amp;" "&amp;IF(AND(C22=$Q$8,D22=$R$6),A22,"")&amp;" "&amp;IF(AND(C23=$Q$8,D23=$R$6),A23,"")&amp;" "&amp;IF(AND(C24=$Q$8,D24=$R$6),A24,"")&amp;" "&amp;IF(AND(C25=$Q$8,D25=$R$6),A25,"")&amp;" "&amp;IF(AND(C26=$Q$8,D26=$R$6),A26,"")</f>
        <v xml:space="preserve">                   </v>
      </c>
      <c r="J8" s="99" t="str">
        <f>+IF(AND(C7=$Q$8,D7=$S$6),A7,"")&amp;" "&amp;IF(AND(C8=$Q$8,D8=$S$6),A8,"")&amp;" "&amp;IF(AND(C9=$Q$8,D9=$S$6),A9,"")&amp;" "&amp;IF(AND(C10=$Q$8,D10=$S$6),A10,"")&amp;" "&amp;IF(AND(C11=$Q$8,D11=$S$6),A11,"")&amp;" "&amp;IF(AND(C12=$Q$8,D12=$S$6),A12,"")&amp;" "&amp;IF(AND(C13=$Q$8,D13=$S$6),A13,"")&amp;" "&amp;IF(AND(C14=$Q$8,D14=$S$6),A14,"")&amp;" "&amp;IF(AND(C15=$Q$8,D15=$S$6),A15,"")&amp;" "&amp;IF(AND(C16=$Q$8,D16=$S$6),A16,"")&amp;" "&amp;IF(AND(C17=$Q$8,D17=$S$6),A17,"")&amp;" "&amp;IF(AND(C18=$Q$8,D18=$S$6),A18,"")&amp;" "&amp;IF(AND(C19=$Q$8,D19=$S$6),A19,"")&amp;" "&amp;IF(AND(C20=$Q$8,D20=$S$6),A20,"")&amp;" "&amp;IF(AND(C21=$Q$8,D21=$S$6),A21,"")&amp;" "&amp;IF(AND(C22=$Q$8,D22=$S$6),A22,"")&amp;" "&amp;IF(AND(C23=$Q$8,D23=$S$6),A23,"")&amp;" "&amp;IF(AND(C24=$Q$8,D24=$S$6),A24,"")&amp;" "&amp;IF(AND(C25=$Q$8,D25=$S$6),A25,"")&amp;" "&amp;IF(AND(C26=$Q$8,D26=$S$6),A26,"")</f>
        <v xml:space="preserve">                   </v>
      </c>
      <c r="K8" s="95" t="str">
        <f>+IF(AND(C7=$Q$8,D7=$T$6),A7,"")&amp;" "&amp;IF(AND(C8=$Q$8,D8=$T$6),A8,"")&amp;" "&amp;IF(AND(C9=$Q$8,D9=$T$6),A9,"")&amp;" "&amp;IF(AND(C10=$Q$8,D10=$T$6),A10,"")&amp;" "&amp;IF(AND(C11=$Q$8,D11=$T$6),A11,"")&amp;" "&amp;IF(AND(C12=$Q$8,D12=$T$6),A12,"")&amp;" "&amp;IF(AND(C13=$Q$8,D13=$T$6),A13,"")&amp;" "&amp;IF(AND(C14=$Q$8,D14=$T$6),A14,"")&amp;" "&amp;IF(AND(C15=$Q$8,D15=$T$6),A15,"")&amp;" "&amp;IF(AND(C16=$Q$8,D16=$T$6),A16,"")&amp;" "&amp;IF(AND(C17=$Q$8,D17=$T$6),A17,"")&amp;" "&amp;IF(AND(C18=$Q$8,D18=$T$6),A18,"")&amp;" "&amp;IF(AND(C19=$Q$8,D19=$T$6),A19,"")&amp;" "&amp;IF(AND(C20=$Q$8,D20=$T$6),A20,"")&amp;" "&amp;IF(AND(C21=$Q$8,D21=$T$6),A21,"")&amp;" "&amp;IF(AND(C22=$Q$8,D22=$T$6),A22,"")&amp;" "&amp;IF(AND(C23=$Q$8,D23=$T$6),A23,"")&amp;" "&amp;IF(AND(C24=$Q$8,D24=$T$6),A24,"")&amp;" "&amp;IF(AND(C25=$Q$8,D25=$T$6),A25,"")&amp;" "&amp;IF(AND(C26=$Q$8,D26=$T$6),A26,"")</f>
        <v xml:space="preserve">                   </v>
      </c>
      <c r="L8" s="95" t="str">
        <f>+IF(AND(C7=$Q$8,D7=$U$6),A7,"")&amp;" "&amp;IF(AND(C8=$Q$8,D8=$U$6),A8,"")&amp;" "&amp;IF(AND(C9=$Q$8,D9=$U$6),A9,"")&amp;" "&amp;IF(AND(C10=$Q$8,D10=$U$6),A10,"")&amp;" "&amp;IF(AND(C11=$Q$8,D11=$U$6),A11,"")&amp;" "&amp;IF(AND(C12=$Q$8,D12=$U$6),A12,"")&amp;" "&amp;IF(AND(C13=$Q$8,D13=$U$6),A13,"")&amp;" "&amp;IF(AND(C14=$Q$8,D14=$U$6),A14,"")&amp;" "&amp;IF(AND(C15=$Q$8,D15=$U$6),A15,"")&amp;" "&amp;IF(AND(C16=$Q$8,D16=$U$6),A16,"")&amp;" "&amp;IF(AND(C17=$Q$8,D17=$U$6),A17,"")&amp;" "&amp;IF(AND(C18=$Q$8,D18=$U$6),A18,"")&amp;" "&amp;IF(AND(C19=$Q$8,D19=$U$6),A19,"")&amp;" "&amp;IF(AND(C20=$Q$8,D20=$U$6),A20,"")&amp;" "&amp;IF(AND(C21=$Q$8,D21=$U$6),A21,"")&amp;" "&amp;IF(AND(C22=$Q$8,D22=$U$6),A22,"")&amp;" "&amp;IF(AND(C23=$Q$8,D23=$U$6),A23,"")&amp;" "&amp;IF(AND(C24=$Q$8,D24=$U$6),A24,"")&amp;" "&amp;IF(AND(C25=$Q$8,D25=$U$6),A25,"")&amp;" "&amp;IF(AND(C26=$Q$8,D26=$U$6),A26,"")</f>
        <v xml:space="preserve">                   </v>
      </c>
      <c r="M8" s="96" t="str">
        <f>+IF(AND(C7=$Q$8,D7=$V$6),A7,"")&amp;" "&amp;IF(AND(C8=$Q$8,D8=$V$6),A8,"")&amp;" "&amp;IF(AND(C9=$Q$8,D9=$V$6),A9,"")&amp;" "&amp;IF(AND(C10=$Q$8,D10=$V$6),A10,"")&amp;" "&amp;IF(AND(C11=$Q$8,D11=$V$6),A11,"")&amp;" "&amp;IF(AND(C12=$Q$8,D12=$V$6),A12,"")&amp;" "&amp;IF(AND(C13=$Q$8,D13=$V$6),A13,"")&amp;" "&amp;IF(AND(C14=$Q$8,D14=$V$6),A14,"")&amp;" "&amp;IF(AND(C15=$Q$8,D15=$V$6),A15,"")&amp;" "&amp;IF(AND(C16=$Q$8,D16=$V$6),A16,"")&amp;" "&amp;IF(AND(C17=$Q$8,D17=$V$6),A17,"")&amp;" "&amp;IF(AND(C18=$Q$8,D18=$V$6),A18,"")&amp;" "&amp;IF(AND(C19=$Q$8,D19=$V$6),A19,"")&amp;" "&amp;IF(AND(C20=$Q$8,D20=$V$6),A20,"")&amp;" "&amp;IF(AND(C21=$Q$8,D21=$V$6),A21,"")&amp;" "&amp;IF(AND(C22=$Q$8,D22=$V$6),A22,"")&amp;" "&amp;IF(AND(C23=$Q$8,D23=$V$6),A23,"")&amp;" "&amp;IF(AND(C24=$Q$8,D24=$V$6),A24,"")&amp;" "&amp;IF(AND(C25=$Q$8,D25=$V$6),A25,"")&amp;" "&amp;IF(AND(C26=$Q$8,D26=$V$6),A26,"")</f>
        <v xml:space="preserve">                   </v>
      </c>
      <c r="N8" s="94"/>
      <c r="O8" s="450"/>
      <c r="P8" s="97">
        <v>0.8</v>
      </c>
      <c r="Q8" s="88" t="s">
        <v>55</v>
      </c>
      <c r="R8" s="99" t="s">
        <v>5</v>
      </c>
      <c r="S8" s="99" t="s">
        <v>5</v>
      </c>
      <c r="T8" s="95" t="s">
        <v>79</v>
      </c>
      <c r="U8" s="95" t="s">
        <v>79</v>
      </c>
      <c r="V8" s="96" t="s">
        <v>78</v>
      </c>
      <c r="Y8" s="81"/>
      <c r="Z8" s="81"/>
      <c r="AA8" s="90"/>
      <c r="AB8" s="100"/>
      <c r="AC8" s="101"/>
      <c r="AD8" s="98"/>
      <c r="AE8" s="98"/>
      <c r="AF8" s="98"/>
      <c r="AG8" s="98"/>
      <c r="AH8" s="98"/>
      <c r="AI8" s="90"/>
      <c r="AJ8" s="90"/>
    </row>
    <row r="9" spans="1:36" ht="147" customHeight="1" x14ac:dyDescent="0.2">
      <c r="A9" s="91" t="str">
        <f>'2 CONTEXTO E IDENTIFICACIÓN'!A7</f>
        <v>R2</v>
      </c>
      <c r="B9" s="92" t="str">
        <f>+'2 CONTEXTO E IDENTIFICACIÓN'!E7</f>
        <v>Posibilidad de pérdida Económica y Reputacional por la atención inoportuna de las solicitudes de reparación de alcantarillado debido a la falta de seguimiento a las ordenes de trabajo generadas, falta de personal operativo para los grupos de trabajo y falta de asignación de recursos o de disponibilidad de materiales.</v>
      </c>
      <c r="C9" s="93" t="str">
        <f>+'3 PROBABIL E IMPACTO INHERENTE'!F9</f>
        <v>Media</v>
      </c>
      <c r="D9" s="93" t="str">
        <f>+'3 PROBABIL E IMPACTO INHERENTE'!N9</f>
        <v>Mayor</v>
      </c>
      <c r="E9" s="325" t="str">
        <f>+IF(C9=$Q$7,IF(D9=$R$6,$R$7,IF(D9=$S$6,$S$7,IF(D9=$T$6,$T$7,IF(D9=$U$6,$U$7,IF(D9=$V$6,$V$7))))),IF(C9=$Q$8,IF(D9=$R$6,$R$8,IF(D9=$S$6,$S$8,IF(D9=$T$6,$T$8,IF(D9=$U$6,$U$8,IF(D9=$V$6,$V$8))))),IF(C9=$Q$9,IF(D9=$R$6,$R$9,IF(D9=$S$6,$S$9,IF(D9=$T$6,$T$9,IF(D9=$U$6,$U$9,IF(D9=$V$6,$V$9))))),IF(C9=$Q$10,IF(D9=$R$6,$R$10,IF(D9=$S$6,$S$10,IF(D9=$T$6,$T$10,IF(D9=$U$6,$U$10,IF(D9=$V$6,$V$10))))),IF(C9=$Q$11,IF(D9=$R$6,$R$11,IF(D9=$S$6,$S$11,IF(D9=$T$6,$T$11,IF(D9=$U$6,$U$11,IF(D9=$V$6,$V$11))))),"")))))</f>
        <v>Alto</v>
      </c>
      <c r="F9" s="94"/>
      <c r="G9" s="452"/>
      <c r="H9" s="85" t="s">
        <v>53</v>
      </c>
      <c r="I9" s="99" t="str">
        <f>+IF(AND(C7=$Q$9,D7=$R$6),A7,"")&amp;" "&amp;IF(AND(C8=$Q$9,D8=$R$6),A8,"")&amp;" "&amp;IF(AND(C9=$Q$9,D9=$R$6),A9,"")&amp;" "&amp;IF(AND(C10=$Q$9,D10=$R$6),A10,"")&amp;" "&amp;IF(AND(C11=$Q$9,D11=$R$6),A11,"")&amp;" "&amp;IF(AND(C12=$Q$9,D12=$R$6),A12,"")&amp;" "&amp;IF(AND(C13=$Q$9,D13=$R$6),A13,"")&amp;" "&amp;IF(AND(C14=$Q$9,D14=$R$6),A14,"")&amp;" "&amp;IF(AND(C15=$Q$9,D15=$R$6),A15,"")&amp;" "&amp;IF(AND(C16=$Q$9,D16=$R$6),A16,"")&amp;" "&amp;IF(AND(C17=$Q$9,D17=$R$6),A17,"")&amp;" "&amp;IF(AND(C18=$Q$9,D18=$R$6),A18,"")&amp;" "&amp;IF(AND(C19=$Q$9,D19=$R$6),A19,"")&amp;" "&amp;IF(AND(C20=$Q$9,D20=$R$6),A20,"")&amp;" "&amp;IF(AND(C21=$Q$9,D21=$R$6),A21,"")&amp;" "&amp;IF(AND(C22=$Q$9,D22=$R$6),A22,"")&amp;" "&amp;IF(AND(C23=$Q$9,D23=$R$6),A23,"")&amp;" "&amp;IF(AND(C24=$Q$9,D24=$R$6),A24,"")&amp;" "&amp;IF(AND(C25=$Q$9,D25=$R$6),A25,"")&amp;" "&amp;IF(AND(C26=$Q$9,D26=$R$6),A26,"")</f>
        <v xml:space="preserve">                   </v>
      </c>
      <c r="J9" s="99" t="str">
        <f>+IF(AND(C7=$Q$9,D7=$S$6),A7,"")&amp;" "&amp;IF(AND(C8=$Q$9,D8=$S$6),A8,"")&amp;" "&amp;IF(AND(C9=$Q$9,D9=$S$6),A9,"")&amp;" "&amp;IF(AND(C10=$Q$9,D10=$S$6),A10,"")&amp;" "&amp;IF(AND(C11=$Q$9,D11=$S$6),A11,"")&amp;" "&amp;IF(AND(C12=$Q$9,D12=$S$6),A12,"")&amp;" "&amp;IF(AND(C13=$Q$9,D13=$S$6),A13,"")&amp;" "&amp;IF(AND(C14=$Q$9,D14=$S$6),A14,"")&amp;" "&amp;IF(AND(C15=$Q$9,D15=$S$6),A15,"")&amp;" "&amp;IF(AND(C16=$Q$9,D16=$S$6),A16,"")&amp;" "&amp;IF(AND(C17=$Q$9,D17=$S$6),A17,"")&amp;" "&amp;IF(AND(C18=$Q$9,D18=$S$6),A18,"")&amp;" "&amp;IF(AND(C19=$Q$9,D19=$S$6),A19,"")&amp;" "&amp;IF(AND(C20=$Q$9,D20=$S$6),A20,"")&amp;" "&amp;IF(AND(C21=$Q$9,D21=$S$6),A21,"")&amp;" "&amp;IF(AND(C22=$Q$9,D22=$S$6),A22,"")&amp;" "&amp;IF(AND(C23=$Q$9,D23=$S$6),A23,"")&amp;" "&amp;IF(AND(C24=$Q$9,D24=$S$6),A24,"")&amp;" "&amp;IF(AND(C25=$Q$9,D25=$S$6),A25,"")&amp;" "&amp;IF(AND(C26=$Q$9,D26=$S$6),A26,"")</f>
        <v xml:space="preserve">                   </v>
      </c>
      <c r="K9" s="99" t="str">
        <f>+IF(AND(C7=$Q$9,D7=$T$6),A7,"")&amp;" "&amp;IF(AND(C8=$Q$9,D8=$T$6),A8,"")&amp;" "&amp;IF(AND(C9=$Q$9,D9=$T$6),A9,"")&amp;" "&amp;IF(AND(C10=$Q$9,D10=$T$6),A10,"")&amp;" "&amp;IF(AND(C11=$Q$9,D11=$T$6),A11,"")&amp;" "&amp;IF(AND(C12=$Q$9,D12=$T$6),A12,"")&amp;" "&amp;IF(AND(C13=$Q$9,D13=$T$6),A13,"")&amp;" "&amp;IF(AND(C14=$Q$9,D14=$T$6),A14,"")&amp;" "&amp;IF(AND(C15=$Q$9,D15=$T$6),A15,"")&amp;" "&amp;IF(AND(C16=$Q$9,D16=$T$6),A16,"")&amp;" "&amp;IF(AND(C17=$Q$9,D17=$T$6),A17,"")&amp;" "&amp;IF(AND(C18=$Q$9,D18=$T$6),A18,"")&amp;" "&amp;IF(AND(C19=$Q$9,D19=$T$6),A19,"")&amp;" "&amp;IF(AND(C20=$Q$9,D20=$T$6),A20,"")&amp;" "&amp;IF(AND(C21=$Q$9,D21=$T$6),A21,"")&amp;" "&amp;IF(AND(C22=$Q$9,D22=$T$6),A22,"")&amp;" "&amp;IF(AND(C23=$Q$9,D23=$T$6),A23,"")&amp;" "&amp;IF(AND(C24=$Q$9,D24=$T$6),A24,"")&amp;" "&amp;IF(AND(C25=$Q$9,D25=$T$6),A25,"")&amp;" "&amp;IF(AND(C26=$Q$9,D26=$T$6),A26,"")</f>
        <v xml:space="preserve">        R7           </v>
      </c>
      <c r="L9" s="95" t="str">
        <f>+IF(AND(C7=$Q$9,D7=$U$6),A7,"")&amp;" "&amp;IF(AND(C8=$Q$9,D8=$U$6),A8,"")&amp;" "&amp;IF(AND(C9=$Q$9,D9=$U$6),A9,"")&amp;" "&amp;IF(AND(C10=$Q$9,D10=$U$6),A10,"")&amp;" "&amp;IF(AND(C11=$Q$9,D11=$U$6),A11,"")&amp;" "&amp;IF(AND(C12=$Q$9,D12=$U$6),A12,"")&amp;" "&amp;IF(AND(C13=$Q$9,D13=$U$6),A13,"")&amp;" "&amp;IF(AND(C14=$Q$9,D14=$U$6),A14,"")&amp;" "&amp;IF(AND(C15=$Q$9,D15=$U$6),A15,"")&amp;" "&amp;IF(AND(C16=$Q$9,D16=$U$6),A16,"")&amp;" "&amp;IF(AND(C17=$Q$9,D17=$U$6),A17,"")&amp;" "&amp;IF(AND(C18=$Q$9,D18=$U$6),A18,"")&amp;" "&amp;IF(AND(C19=$Q$9,D19=$U$6),A19,"")&amp;" "&amp;IF(AND(C20=$Q$9,D20=$U$6),A20,"")&amp;" "&amp;IF(AND(C21=$Q$9,D21=$U$6),A21,"")&amp;" "&amp;IF(AND(C22=$Q$9,D22=$U$6),A22,"")&amp;" "&amp;IF(AND(C23=$Q$9,D23=$U$6),A23,"")&amp;" "&amp;IF(AND(C24=$Q$9,D24=$U$6),A24,"")&amp;" "&amp;IF(AND(C25=$Q$9,D25=$U$6),A25,"")&amp;" "&amp;IF(AND(C26=$Q$9,D26=$U$6),A26,"")</f>
        <v xml:space="preserve">  R2  R4 R5 R6             </v>
      </c>
      <c r="M9" s="96" t="str">
        <f>+IF(AND(C7=$Q$9,D7=$V$6),A7,"")&amp;" "&amp;IF(AND(C8=$Q$9,D8=$V$6),A8,"")&amp;" "&amp;IF(AND(C9=$Q$9,D9=$V$6),A9,"")&amp;" "&amp;IF(AND(C10=$Q$9,D10=$V$6),A10,"")&amp;" "&amp;IF(AND(C11=$Q$9,D11=$V$6),A11,"")&amp;" "&amp;IF(AND(C12=$Q$9,D12=$V$6),A12,"")&amp;" "&amp;IF(AND(C13=$Q$9,D13=$V$6),A13,"")&amp;" "&amp;IF(AND(C14=$Q$9,D14=$V$6),A14,"")&amp;" "&amp;IF(AND(C15=$Q$9,D15=$V$6),A15,"")&amp;" "&amp;IF(AND(C16=$Q$9,D16=$V$6),A16,"")&amp;" "&amp;IF(AND(C17=$Q$9,D17=$V$6),A17,"")&amp;" "&amp;IF(AND(C18=$Q$9,D18=$V$6),A18,"")&amp;" "&amp;IF(AND(C19=$Q$9,D19=$V$6),A19,"")&amp;" "&amp;IF(AND(C20=$Q$9,D20=$V$6),A20,"")&amp;" "&amp;IF(AND(C21=$Q$9,D21=$V$6),A21,"")&amp;" "&amp;IF(AND(C22=$Q$9,D22=$V$6),A22,"")&amp;" "&amp;IF(AND(C23=$Q$9,D23=$V$6),A23,"")&amp;" "&amp;IF(AND(C24=$Q$9,D24=$V$6),A24,"")&amp;" "&amp;IF(AND(C25=$Q$9,D25=$V$6),A25,"")&amp;" "&amp;IF(AND(C26=$Q$9,D26=$V$6),A26,"")</f>
        <v xml:space="preserve">                   </v>
      </c>
      <c r="N9" s="94"/>
      <c r="O9" s="450"/>
      <c r="P9" s="97">
        <v>0.6</v>
      </c>
      <c r="Q9" s="88" t="s">
        <v>53</v>
      </c>
      <c r="R9" s="99" t="s">
        <v>5</v>
      </c>
      <c r="S9" s="99" t="s">
        <v>5</v>
      </c>
      <c r="T9" s="99" t="s">
        <v>5</v>
      </c>
      <c r="U9" s="95" t="s">
        <v>79</v>
      </c>
      <c r="V9" s="96" t="s">
        <v>78</v>
      </c>
      <c r="Y9" s="81"/>
      <c r="Z9" s="81"/>
      <c r="AA9" s="90"/>
      <c r="AB9" s="100"/>
      <c r="AC9" s="101"/>
      <c r="AD9" s="98"/>
      <c r="AE9" s="98"/>
      <c r="AF9" s="98"/>
      <c r="AG9" s="98"/>
      <c r="AH9" s="102"/>
      <c r="AI9" s="90"/>
      <c r="AJ9" s="90"/>
    </row>
    <row r="10" spans="1:36" ht="129.75" customHeight="1" x14ac:dyDescent="0.2">
      <c r="A10" s="91" t="str">
        <f>'2 CONTEXTO E IDENTIFICACIÓN'!A8</f>
        <v>R3</v>
      </c>
      <c r="B10" s="92" t="str">
        <f>+'2 CONTEXTO E IDENTIFICACIÓN'!E8</f>
        <v>Posibilidad de pérdida Económica y Reputacional por la falta de atención a las afectaciones generadas por actividades de alcantarillado debido a que la parametrización del software permite el cierre de ordenes de trabajo con actividades pendientes.</v>
      </c>
      <c r="C10" s="93" t="str">
        <f>+'3 PROBABIL E IMPACTO INHERENTE'!F10</f>
        <v>Baja</v>
      </c>
      <c r="D10" s="93" t="str">
        <f>+'3 PROBABIL E IMPACTO INHERENTE'!N10</f>
        <v>Mayor</v>
      </c>
      <c r="E10" s="325" t="str">
        <f t="shared" ref="E10:E26" si="0">+IF(C10=$Q$7,IF(D10=$R$6,$R$7,IF(D10=$S$6,$S$7,IF(D10=$T$6,$T$7,IF(D10=$U$6,$U$7,IF(D10=$V$6,$V$7))))),IF(C10=$Q$8,IF(D10=$R$6,$R$8,IF(D10=$S$6,$S$8,IF(D10=$T$6,$T$8,IF(D10=$U$6,$U$8,IF(D10=$V$6,$V$8))))),IF(C10=$Q$9,IF(D10=$R$6,$R$9,IF(D10=$S$6,$S$9,IF(D10=$T$6,$T$9,IF(D10=$U$6,$U$9,IF(D10=$V$6,$V$9))))),IF(C10=$Q$10,IF(D10=$R$6,$R$10,IF(D10=$S$6,$S$10,IF(D10=$T$6,$T$10,IF(D10=$U$6,$U$10,IF(D10=$V$6,$V$10))))),IF(C10=$Q$11,IF(D10=$R$6,$R$11,IF(D10=$S$6,$S$11,IF(D10=$T$6,$T$11,IF(D10=$U$6,$U$11,IF(D10=$V$6,$V$11))))),"")))))</f>
        <v>Alto</v>
      </c>
      <c r="F10" s="94"/>
      <c r="G10" s="452"/>
      <c r="H10" s="85" t="s">
        <v>51</v>
      </c>
      <c r="I10" s="103" t="str">
        <f>+IF(AND(C7=$Q$10,D7=$R$6),A7,"")&amp;" "&amp;IF(AND(C8=$Q$10,D8=$R$6),A8,"")&amp;" "&amp;IF(AND(C9=$Q$10,D9=$R$6),A9,"")&amp;" "&amp;IF(AND(C10=$Q$10,D10=$R$6),A10,"")&amp;" "&amp;IF(AND(C11=$Q$10,D11=$R$6),A11,"")&amp;" "&amp;IF(AND(C12=$Q$10,D12=$R$6),A12,"")&amp;" "&amp;IF(AND(C13=$Q$10,D13=$R$6),A13,"")&amp;" "&amp;IF(AND(C14=$Q$10,D14=$R$6),A14,"")&amp;" "&amp;IF(AND(C15=$Q$10,D15=$R$6),A15,"")&amp;" "&amp;IF(AND(C16=$Q$10,D16=$R$6),A16,"")&amp;" "&amp;IF(AND(C17=$Q$10,D17=$R$6),A17,"")&amp;" "&amp;IF(AND(C18=$Q$10,D18=$R$6),A18,"")&amp;" "&amp;IF(AND(C19=$Q$10,D19=$R$6),A19,"")&amp;" "&amp;IF(AND(C20=$Q$10,D20=$R$6),A20,"")&amp;" "&amp;IF(AND(C21=$Q$10,D21=$R$6),A21,"")&amp;" "&amp;IF(AND(C22=$Q$10,D22=$R$6),A22,"")&amp;" "&amp;IF(AND(C23=$Q$10,D23=$R$6),A23,"")&amp;" "&amp;IF(AND(C24=$Q$10,D24=$R$6),A24,"")&amp;" "&amp;IF(AND(C25=$Q$10,D25=$R$6),A25,"")&amp;" "&amp;IF(AND(C26=$Q$10,D26=$R$6),A26,"")</f>
        <v xml:space="preserve">                   </v>
      </c>
      <c r="J10" s="99" t="str">
        <f>+IF(AND(C7=$Q$10,D7=$S$6),A7,"")&amp;" "&amp;IF(AND(C8=$Q$10,D8=$S$6),A8,"")&amp;" "&amp;IF(AND(C9=$Q$10,D9=$S$6),A9,"")&amp;" "&amp;IF(AND(C10=$Q$10,D10=$S$6),A10,"")&amp;" "&amp;IF(AND(C11=$Q$10,D11=$S$6),A11,"")&amp;" "&amp;IF(AND(C12=$Q$10,D12=$S$6),A12,"")&amp;" "&amp;IF(AND(C13=$Q$10,D13=$S$6),A13,"")&amp;" "&amp;IF(AND(C14=$Q$10,D14=$S$6),A14,"")&amp;" "&amp;IF(AND(C15=$Q$10,D15=$S$6),A15,"")&amp;" "&amp;IF(AND(C16=$Q$10,D16=$S$6),A16,"")&amp;" "&amp;IF(AND(C17=$Q$10,D17=$S$6),A17,"")&amp;" "&amp;IF(AND(C18=$Q$10,D18=$S$6),A18,"")&amp;" "&amp;IF(AND(C19=$Q$10,D19=$S$6),A19,"")&amp;" "&amp;IF(AND(C20=$Q$10,D20=$S$6),A20,"")&amp;" "&amp;IF(AND(C21=$Q$10,D21=$S$6),A21,"")&amp;" "&amp;IF(AND(C22=$Q$10,D22=$S$6),A22,"")&amp;" "&amp;IF(AND(C23=$Q$10,D23=$S$6),A23,"")&amp;" "&amp;IF(AND(C24=$Q$10,D24=$S$6),A24,"")&amp;" "&amp;IF(AND(C25=$Q$10,D25=$S$6),A25,"")&amp;" "&amp;IF(AND(C26=$Q$10,D26=$S$6),A26,"")</f>
        <v xml:space="preserve">                   </v>
      </c>
      <c r="K10" s="99" t="str">
        <f>+IF(AND(C7=$Q$10,D7=$T$6),A7,"")&amp;" "&amp;IF(AND(C8=$Q$10,D8=$T$6),A8,"")&amp;" "&amp;IF(AND(C9=$Q$10,D9=$T$6),A9,"")&amp;" "&amp;IF(AND(C10=$Q$10,D10=$T$6),A10,"")&amp;" "&amp;IF(AND(C11=$Q$10,D11=$T$6),A11,"")&amp;" "&amp;IF(AND(C12=$Q$10,D12=$T$6),A12,"")&amp;" "&amp;IF(AND(C13=$Q$10,D13=$T$6),A13,"")&amp;" "&amp;IF(AND(C14=$Q$10,D14=$T$6),A14,"")&amp;" "&amp;IF(AND(C15=$Q$10,D15=$T$6),A15,"")&amp;" "&amp;IF(AND(C16=$Q$10,D16=$T$6),A16,"")&amp;" "&amp;IF(AND(C17=$Q$10,D17=$T$6),A17,"")&amp;" "&amp;IF(AND(C18=$Q$10,D18=$T$6),A18,"")&amp;" "&amp;IF(AND(C19=$Q$10,D19=$T$6),A19,"")&amp;" "&amp;IF(AND(C20=$Q$10,D20=$T$6),A20,"")&amp;" "&amp;IF(AND(C21=$Q$10,D21=$T$6),A21,"")&amp;" "&amp;IF(AND(C22=$Q$10,D22=$T$6),A22,"")&amp;" "&amp;IF(AND(C23=$Q$10,D23=$T$6),A23,"")&amp;" "&amp;IF(AND(C24=$Q$10,D24=$T$6),A24,"")&amp;" "&amp;IF(AND(C25=$Q$10,D25=$T$6),A25,"")&amp;" "&amp;IF(AND(C26=$Q$10,D26=$T$6),A26,"")</f>
        <v xml:space="preserve">                   </v>
      </c>
      <c r="L10" s="95" t="str">
        <f>+IF(AND(C7=$Q$10,D7=$U$6),A7,"")&amp;" "&amp;IF(AND(C8=$Q$10,D8=$U$6),A8,"")&amp;" "&amp;IF(AND(C9=$Q$10,D9=$U$6),A9,"")&amp;" "&amp;IF(AND(C10=$Q$10,D10=$U$6),A10,"")&amp;" "&amp;IF(AND(C11=$Q$10,D11=$U$6),A11,"")&amp;" "&amp;IF(AND(C12=$Q$10,D12=$U$6),A12,"")&amp;" "&amp;IF(AND(C13=$Q$10,D13=$U$6),A13,"")&amp;" "&amp;IF(AND(C14=$Q$10,D14=$U$6),A14,"")&amp;" "&amp;IF(AND(C15=$Q$10,D15=$U$6),A15,"")&amp;" "&amp;IF(AND(C16=$Q$10,D16=$U$6),A16,"")&amp;" "&amp;IF(AND(C17=$Q$10,D17=$U$6),A17,"")&amp;" "&amp;IF(AND(C18=$Q$10,D18=$U$6),A18,"")&amp;" "&amp;IF(AND(C19=$Q$10,D19=$U$6),A19,"")&amp;" "&amp;IF(AND(C20=$Q$10,D20=$U$6),A20,"")&amp;" "&amp;IF(AND(C21=$Q$10,D21=$U$6),A21,"")&amp;" "&amp;IF(AND(C22=$Q$10,D22=$U$6),A22,"")&amp;" "&amp;IF(AND(C23=$Q$10,D23=$U$6),A23,"")&amp;" "&amp;IF(AND(C24=$Q$10,D24=$U$6),A24,"")&amp;" "&amp;IF(AND(C25=$Q$10,D25=$U$6),A25,"")&amp;" "&amp;IF(AND(C26=$Q$10,D26=$U$6),A26,"")</f>
        <v xml:space="preserve">R1   R3                </v>
      </c>
      <c r="M10" s="96" t="str">
        <f>+IF(AND(C7=$Q$10,D7=$V$6),A7,"")&amp;" "&amp;IF(AND(C8=$Q$10,D8=$V$6),A8,"")&amp;" "&amp;IF(AND(C9=$Q$10,D9=$V$6),A9,"")&amp;" "&amp;IF(AND(C10=$Q$10,D10=$V$6),A10,"")&amp;" "&amp;IF(AND(C11=$Q$10,D11=$V$6),A11,"")&amp;" "&amp;IF(AND(C12=$Q$10,D12=$V$6),A12,"")&amp;" "&amp;IF(AND(C13=$Q$10,D13=$V$6),A13,"")&amp;" "&amp;IF(AND(C14=$Q$10,D14=$V$6),A14,"")&amp;" "&amp;IF(AND(C15=$Q$10,D15=$V$6),A15,"")&amp;" "&amp;IF(AND(C16=$Q$10,D16=$V$6),A16,"")&amp;" "&amp;IF(AND(C17=$Q$10,D17=$V$6),A17,"")&amp;" "&amp;IF(AND(C18=$Q$10,D18=$V$6),A18,"")&amp;" "&amp;IF(AND(C19=$Q$10,D19=$V$6),A19,"")&amp;" "&amp;IF(AND(C20=$Q$10,D20=$V$6),A20,"")&amp;" "&amp;IF(AND(C21=$Q$10,D21=$V$6),A21,"")&amp;" "&amp;IF(AND(C22=$Q$10,D22=$V$6),A22,"")&amp;" "&amp;IF(AND(C23=$Q$10,D23=$V$6),A23,"")&amp;" "&amp;IF(AND(C24=$Q$10,D24=$V$6),A24,"")&amp;" "&amp;IF(AND(C25=$Q$10,D25=$V$6),A25,"")&amp;" "&amp;IF(AND(C26=$Q$10,D26=$V$6),A26,"")</f>
        <v xml:space="preserve">                   </v>
      </c>
      <c r="N10" s="94"/>
      <c r="O10" s="450"/>
      <c r="P10" s="97">
        <v>0.4</v>
      </c>
      <c r="Q10" s="88" t="s">
        <v>51</v>
      </c>
      <c r="R10" s="103" t="s">
        <v>80</v>
      </c>
      <c r="S10" s="99" t="s">
        <v>5</v>
      </c>
      <c r="T10" s="99" t="s">
        <v>5</v>
      </c>
      <c r="U10" s="95" t="s">
        <v>79</v>
      </c>
      <c r="V10" s="96" t="s">
        <v>78</v>
      </c>
      <c r="Y10" s="81"/>
      <c r="Z10" s="81"/>
      <c r="AA10" s="90"/>
      <c r="AB10" s="100"/>
      <c r="AC10" s="101"/>
      <c r="AD10" s="98"/>
      <c r="AE10" s="98"/>
      <c r="AF10" s="98"/>
      <c r="AG10" s="102"/>
      <c r="AH10" s="98"/>
      <c r="AI10" s="90"/>
      <c r="AJ10" s="90"/>
    </row>
    <row r="11" spans="1:36" ht="102.75" thickBot="1" x14ac:dyDescent="0.25">
      <c r="A11" s="91" t="str">
        <f>'2 CONTEXTO E IDENTIFICACIÓN'!A9</f>
        <v>R4</v>
      </c>
      <c r="B11" s="92" t="str">
        <f>+'2 CONTEXTO E IDENTIFICACIÓN'!E9</f>
        <v>Posibilidad de pérdida Económica y Reputacional Por la captacion del caudal de las plantas de tratamiento  de los municipios  por encima del lt/s consecionados  Debido a la falta de medicion en el sistema de las bocatomas</v>
      </c>
      <c r="C11" s="93" t="str">
        <f>+'3 PROBABIL E IMPACTO INHERENTE'!F11</f>
        <v>Media</v>
      </c>
      <c r="D11" s="93" t="str">
        <f>+'3 PROBABIL E IMPACTO INHERENTE'!N11</f>
        <v>Mayor</v>
      </c>
      <c r="E11" s="92" t="str">
        <f t="shared" si="0"/>
        <v>Alto</v>
      </c>
      <c r="F11" s="94"/>
      <c r="G11" s="453"/>
      <c r="H11" s="104" t="s">
        <v>49</v>
      </c>
      <c r="I11" s="105" t="str">
        <f>+IF(AND(C7=$Q$11,D7=$R$6),A7,"")&amp;" "&amp;IF(AND(C8=$Q$11,D8=$R$6),A8,"")&amp;" "&amp;IF(AND(C9=$Q$11,D9=$R$6),A9,"")&amp;" "&amp;IF(AND(C10=$Q$11,D10=$R$6),A10,"")&amp;" "&amp;IF(AND(C11=$Q$11,D11=$R$6),A11,"")&amp;" "&amp;IF(AND(C12=$Q$11,D12=$R$6),A12,"")&amp;" "&amp;IF(AND(C13=$Q$11,D13=$R$6),A13,"")&amp;" "&amp;IF(AND(C14=$Q$11,D14=$R$6),A14,"")&amp;" "&amp;IF(AND(C15=$Q$11,D15=$R$6),A15,"")&amp;" "&amp;IF(AND(C16=$Q$11,D16=$R$6),A16,"")&amp;" "&amp;IF(AND(C17=$Q$11,D17=$R$6),A17,"")&amp;" "&amp;IF(AND(C18=$Q$11,D18=$R$6),A18,"")&amp;" "&amp;IF(AND(C19=$Q$11,D19=$R$6),A19,"")&amp;" "&amp;IF(AND(C20=$Q$11,D20=$R$6),A20,"")&amp;" "&amp;IF(AND(C21=$Q$11,D21=$R$6),A21,"")&amp;" "&amp;IF(AND(C22=$Q$11,D22=$R$6),A22,"")&amp;" "&amp;IF(AND(C23=$Q$11,D23=$R$6),A23,"")&amp;" "&amp;IF(AND(C24=$Q$11,D24=$R$6),A24,"")&amp;" "&amp;IF(AND(C25=$Q$11,D25=$R$6),A25,"")&amp;" "&amp;IF(AND(C26=$Q$11,D26=$R$6),A26,"")</f>
        <v xml:space="preserve">                   </v>
      </c>
      <c r="J11" s="105" t="str">
        <f>+IF(AND(C7=$Q$11,D7=$S$6),A7,"")&amp;" "&amp;IF(AND(C8=$Q$11,D8=$S$6),A8,"")&amp;" "&amp;IF(AND(C9=$Q$11,D9=$S$6),A9,"")&amp;" "&amp;IF(AND(C10=$Q$11,D10=$S$6),A10,"")&amp;" "&amp;IF(AND(C11=$Q$11,D11=$S$6),A11,"")&amp;" "&amp;IF(AND(C12=$Q$11,D12=$S$6),A12,"")&amp;" "&amp;IF(AND(C13=$Q$11,D13=$S$6),A13,"")&amp;" "&amp;IF(AND(C14=$Q$11,D14=$S$6),A14,"")&amp;" "&amp;IF(AND(C15=$Q$11,D15=$S$6),A15,"")&amp;" "&amp;IF(AND(C16=$Q$11,D16=$S$6),A16,"")&amp;" "&amp;IF(AND(C17=$Q$11,D17=$S$6),A17,"")&amp;" "&amp;IF(AND(C18=$Q$11,D18=$S$6),A18,"")&amp;" "&amp;IF(AND(C19=$Q$11,D19=$S$6),A19,"")&amp;" "&amp;IF(AND(C20=$Q$11,D20=$S$6),A20,"")&amp;" "&amp;IF(AND(C21=$Q$11,D21=$S$6),A21,"")&amp;" "&amp;IF(AND(C22=$Q$11,D22=$S$6),A22,"")&amp;" "&amp;IF(AND(C23=$Q$11,D23=$S$6),A23,"")&amp;" "&amp;IF(AND(C24=$Q$11,D24=$S$6),A24,"")&amp;" "&amp;IF(AND(C25=$Q$11,D25=$S$6),A25,"")&amp;" "&amp;IF(AND(C26=$Q$11,D26=$S$6),A26,"")</f>
        <v xml:space="preserve">                   </v>
      </c>
      <c r="K11" s="106" t="str">
        <f>+IF(AND(C7=$Q$11,D7=$T$6),A7,"")&amp;" "&amp;IF(AND(C8=$Q$11,D8=$T$6),A8,"")&amp;" "&amp;IF(AND(C9=$Q$11,D9=$T$6),A9,"")&amp;" "&amp;IF(AND(C10=$Q$11,D10=$T$6),A10,"")&amp;" "&amp;IF(AND(C11=$Q$11,D11=$T$6),A11,"")&amp;" "&amp;IF(AND(C12=$Q$11,D12=$T$6),A12,"")&amp;" "&amp;IF(AND(C13=$Q$11,D13=$T$6),A13,"")&amp;" "&amp;IF(AND(C14=$Q$11,D14=$T$6),A14,"")&amp;" "&amp;IF(AND(C15=$Q$11,D15=$T$6),A15,"")&amp;" "&amp;IF(AND(C16=$Q$11,D16=$T$6),A16,"")&amp;" "&amp;IF(AND(C17=$Q$11,D17=$T$6),A17,"")&amp;" "&amp;IF(AND(C18=$Q$11,D18=$T$6),A18,"")&amp;" "&amp;IF(AND(C19=$Q$11,D19=$T$6),A19,"")&amp;" "&amp;IF(AND(C20=$Q$11,D20=$T$6),A20,"")&amp;" "&amp;IF(AND(C21=$Q$11,D21=$T$6),A21,"")&amp;" "&amp;IF(AND(C22=$Q$11,D22=$T$6),A22,"")&amp;" "&amp;IF(AND(C23=$Q$11,D23=$T$6),A23,"")&amp;" "&amp;IF(AND(C24=$Q$11,D24=$T$6),A24,"")&amp;" "&amp;IF(AND(C25=$Q$11,D25=$T$6),A25,"")&amp;" "&amp;IF(AND(C26=$Q$11,D26=$T$6),A26,"")</f>
        <v xml:space="preserve">                   </v>
      </c>
      <c r="L11" s="107" t="str">
        <f>+IF(AND(C7=$Q$11,D7=$U$6),A7,"")&amp;" "&amp;IF(AND(C8=$Q$11,D8=$U$6),A8,"")&amp;" "&amp;IF(AND(C9=$Q$11,D9=$U$6),A9,"")&amp;" "&amp;IF(AND(C10=$Q$11,D10=$U$6),A10,"")&amp;" "&amp;IF(AND(C11=$Q$11,D11=$U$6),A11,"")&amp;" "&amp;IF(AND(C12=$Q$11,D12=$U$6),A12,"")&amp;" "&amp;IF(AND(C13=$Q$11,D13=$U$6),A13,"")&amp;" "&amp;IF(AND(C14=$Q$11,D14=$U$6),A14,"")&amp;" "&amp;IF(AND(C15=$Q$11,D15=$U$6),A15,"")&amp;" "&amp;IF(AND(C16=$Q$11,D16=$U$6),A16,"")&amp;" "&amp;IF(AND(C17=$Q$11,D17=$U$6),A17,"")&amp;" "&amp;IF(AND(C18=$Q$11,D18=$U$6),A18,"")&amp;" "&amp;IF(AND(C19=$Q$11,D19=$U$6),A19,"")&amp;" "&amp;IF(AND(C20=$Q$11,D20=$U$6),A20,"")&amp;" "&amp;IF(AND(C21=$Q$11,D21=$U$6),A21,"")&amp;" "&amp;IF(AND(C22=$Q$11,D22=$U$6),A22,"")&amp;" "&amp;IF(AND(C23=$Q$11,D23=$U$6),A23,"")&amp;" "&amp;IF(AND(C24=$Q$11,D24=$U$6),A24,"")&amp;" "&amp;IF(AND(C25=$Q$11,D25=$U$6),A25,"")&amp;" "&amp;IF(AND(C26=$Q$11,D26=$U$6),A26,"")</f>
        <v xml:space="preserve">                   </v>
      </c>
      <c r="M11" s="108" t="str">
        <f>+IF(AND(C7=$Q$11,D7=$V$6),A7,"")&amp;" "&amp;IF(AND(C8=$Q$11,D8=$V$6),A8,"")&amp;" "&amp;IF(AND(C9=$Q$11,D9=$V$6),A9,"")&amp;" "&amp;IF(AND(C10=$Q$11,D10=$V$6),A10,"")&amp;" "&amp;IF(AND(C11=$Q$11,D11=$V$6),A11,"")&amp;" "&amp;IF(AND(C12=$Q$11,D12=$V$6),A12,"")&amp;" "&amp;IF(AND(C13=$Q$11,D13=$V$6),A13,"")&amp;" "&amp;IF(AND(C14=$Q$11,D14=$V$6),A14,"")&amp;" "&amp;IF(AND(C15=$Q$11,D15=$V$6),A15,"")&amp;" "&amp;IF(AND(C16=$Q$11,D16=$V$6),A16,"")&amp;" "&amp;IF(AND(C17=$Q$11,D17=$V$6),A17,"")&amp;" "&amp;IF(AND(C18=$Q$11,D18=$V$6),A18,"")&amp;" "&amp;IF(AND(C19=$Q$11,D19=$V$6),A19,"")&amp;" "&amp;IF(AND(C20=$Q$11,D20=$V$6),A20,"")&amp;" "&amp;IF(AND(C21=$Q$11,D21=$V$6),A21,"")&amp;" "&amp;IF(AND(C22=$Q$11,D22=$V$6),A22,"")&amp;" "&amp;IF(AND(C23=$Q$11,D23=$V$6),A23,"")&amp;" "&amp;IF(AND(C24=$Q$11,D24=$V$6),A24,"")&amp;" "&amp;IF(AND(C25=$Q$11,D25=$V$6),A25,"")&amp;" "&amp;IF(AND(C26=$Q$11,D26=$V$6),A26,"")</f>
        <v xml:space="preserve">                   </v>
      </c>
      <c r="N11" s="94"/>
      <c r="O11" s="451"/>
      <c r="P11" s="109">
        <v>0.2</v>
      </c>
      <c r="Q11" s="110" t="s">
        <v>49</v>
      </c>
      <c r="R11" s="105" t="s">
        <v>80</v>
      </c>
      <c r="S11" s="105" t="s">
        <v>80</v>
      </c>
      <c r="T11" s="106" t="s">
        <v>5</v>
      </c>
      <c r="U11" s="107" t="s">
        <v>79</v>
      </c>
      <c r="V11" s="108" t="s">
        <v>78</v>
      </c>
      <c r="Y11" s="81"/>
      <c r="Z11" s="81"/>
      <c r="AA11" s="90"/>
      <c r="AB11" s="100"/>
      <c r="AC11" s="101"/>
      <c r="AD11" s="98"/>
      <c r="AE11" s="98"/>
      <c r="AF11" s="98"/>
      <c r="AG11" s="111"/>
      <c r="AH11" s="98"/>
      <c r="AI11" s="90"/>
      <c r="AJ11" s="90"/>
    </row>
    <row r="12" spans="1:36" ht="127.5" x14ac:dyDescent="0.2">
      <c r="A12" s="91" t="str">
        <f>'2 CONTEXTO E IDENTIFICACIÓN'!A10</f>
        <v>R5</v>
      </c>
      <c r="B12" s="92" t="str">
        <f>+'2 CONTEXTO E IDENTIFICACIÓN'!E10</f>
        <v>Posibilidad de pérdida Económica y Reputacional por condiciones de calidad de agua cruda que no permite tratabilidad y afectaciones de tipo climático debido a crecientes que generan arrastre de solidos y elevacion en los niveles de turbierdad en agua cruda</v>
      </c>
      <c r="C12" s="93" t="str">
        <f>+'3 PROBABIL E IMPACTO INHERENTE'!F12</f>
        <v>Media</v>
      </c>
      <c r="D12" s="93" t="str">
        <f>+'3 PROBABIL E IMPACTO INHERENTE'!N12</f>
        <v>Mayor</v>
      </c>
      <c r="E12" s="92" t="str">
        <f t="shared" si="0"/>
        <v>Alto</v>
      </c>
      <c r="F12" s="94"/>
      <c r="G12" s="94"/>
      <c r="H12" s="94"/>
      <c r="I12" s="94"/>
      <c r="J12" s="94"/>
      <c r="K12" s="94"/>
      <c r="L12" s="94"/>
      <c r="M12" s="94"/>
      <c r="N12" s="94"/>
      <c r="Y12" s="81"/>
      <c r="Z12" s="81"/>
      <c r="AA12" s="90"/>
      <c r="AB12" s="100"/>
      <c r="AC12" s="101"/>
      <c r="AD12" s="98"/>
      <c r="AE12" s="98"/>
      <c r="AF12" s="98"/>
      <c r="AG12" s="98"/>
      <c r="AH12" s="98"/>
      <c r="AI12" s="90"/>
      <c r="AJ12" s="90"/>
    </row>
    <row r="13" spans="1:36" ht="140.25" customHeight="1" x14ac:dyDescent="0.2">
      <c r="A13" s="457" t="str">
        <f>'2 CONTEXTO E IDENTIFICACIÓN'!A11</f>
        <v>R6</v>
      </c>
      <c r="B13" s="459" t="str">
        <f>+'2 CONTEXTO E IDENTIFICACIÓN'!E11</f>
        <v>Posibilidad de pérdida Económica y Reputacional por el aumento en el índice de agua no contabilizada por pérdidas técnicas  debido a la infraestructura de produccion ,almacenameinto y distribucion en condiciones inadecuadas,  y la reparación inoportuna de fugas y daños en las redes de acueducto.</v>
      </c>
      <c r="C13" s="461" t="str">
        <f>+'3 PROBABIL E IMPACTO INHERENTE'!F13</f>
        <v>Media</v>
      </c>
      <c r="D13" s="461" t="str">
        <f>+'3 PROBABIL E IMPACTO INHERENTE'!N13</f>
        <v>Mayor</v>
      </c>
      <c r="E13" s="459" t="str">
        <f t="shared" si="0"/>
        <v>Alto</v>
      </c>
      <c r="F13" s="94"/>
      <c r="G13" s="94"/>
      <c r="H13" s="94"/>
      <c r="I13" s="94"/>
      <c r="J13" s="94"/>
      <c r="K13" s="94"/>
      <c r="L13" s="94"/>
      <c r="M13" s="94"/>
      <c r="N13" s="94"/>
      <c r="R13" s="83" t="s">
        <v>82</v>
      </c>
      <c r="T13" s="81"/>
      <c r="U13" s="81"/>
      <c r="V13" s="81"/>
      <c r="W13" s="81"/>
      <c r="X13" s="81"/>
      <c r="Y13" s="81"/>
      <c r="Z13" s="81"/>
      <c r="AA13" s="90"/>
      <c r="AB13" s="100"/>
      <c r="AC13" s="90"/>
      <c r="AD13" s="101"/>
      <c r="AE13" s="101"/>
      <c r="AF13" s="101"/>
      <c r="AG13" s="101"/>
      <c r="AH13" s="101"/>
      <c r="AI13" s="90"/>
      <c r="AJ13" s="90"/>
    </row>
    <row r="14" spans="1:36" ht="15" customHeight="1" x14ac:dyDescent="0.2">
      <c r="A14" s="458"/>
      <c r="B14" s="460"/>
      <c r="C14" s="462"/>
      <c r="D14" s="462"/>
      <c r="E14" s="460"/>
      <c r="F14" s="94"/>
      <c r="G14" s="94"/>
      <c r="H14" s="94"/>
      <c r="I14" s="94"/>
      <c r="J14" s="94"/>
      <c r="K14" s="94"/>
      <c r="L14" s="94"/>
      <c r="M14" s="94"/>
      <c r="N14" s="94"/>
      <c r="R14" s="112" t="s">
        <v>78</v>
      </c>
      <c r="T14" s="81"/>
      <c r="U14" s="81"/>
      <c r="V14" s="81"/>
      <c r="W14" s="81"/>
      <c r="X14" s="81"/>
      <c r="Y14" s="81"/>
      <c r="Z14" s="81"/>
      <c r="AA14" s="90"/>
      <c r="AB14" s="90"/>
      <c r="AC14" s="90"/>
      <c r="AD14" s="98"/>
      <c r="AE14" s="98"/>
      <c r="AF14" s="98"/>
      <c r="AG14" s="98"/>
      <c r="AH14" s="98"/>
      <c r="AI14" s="90"/>
      <c r="AJ14" s="90"/>
    </row>
    <row r="15" spans="1:36" ht="140.25" x14ac:dyDescent="0.2">
      <c r="A15" s="91" t="str">
        <f>'2 CONTEXTO E IDENTIFICACIÓN'!A12</f>
        <v>R7</v>
      </c>
      <c r="B15" s="92" t="str">
        <f>+'2 CONTEXTO E IDENTIFICACIÓN'!E12</f>
        <v>Posibilidad de pérdida Económica y Reputacional por la atención inoportuna de las solicitudes de reparación de acueducto debido a la falta de seguimiento a las ordenes de trabajo generadas, falta de personal operativo para los grupos de trabajo y falta de asignación de recursos o de disponibilidad de materiales.</v>
      </c>
      <c r="C15" s="93" t="str">
        <f>+'3 PROBABIL E IMPACTO INHERENTE'!F14</f>
        <v>Media</v>
      </c>
      <c r="D15" s="93" t="str">
        <f>+'3 PROBABIL E IMPACTO INHERENTE'!N14</f>
        <v>Moderado</v>
      </c>
      <c r="E15" s="92" t="str">
        <f t="shared" si="0"/>
        <v>Moderado</v>
      </c>
      <c r="F15" s="94"/>
      <c r="G15" s="94"/>
      <c r="H15" s="94"/>
      <c r="I15" s="94"/>
      <c r="J15" s="94"/>
      <c r="K15" s="94"/>
      <c r="L15" s="94"/>
      <c r="M15" s="94"/>
      <c r="N15" s="94"/>
      <c r="R15" s="95" t="s">
        <v>79</v>
      </c>
      <c r="S15" s="81"/>
      <c r="T15" s="81"/>
      <c r="U15" s="81"/>
      <c r="V15" s="81"/>
      <c r="W15" s="81"/>
      <c r="X15" s="81"/>
      <c r="Y15" s="81"/>
      <c r="Z15" s="81"/>
      <c r="AA15" s="90"/>
      <c r="AB15" s="90"/>
      <c r="AC15" s="90"/>
      <c r="AD15" s="98"/>
      <c r="AE15" s="98"/>
      <c r="AF15" s="98"/>
      <c r="AG15" s="98"/>
      <c r="AH15" s="98"/>
      <c r="AI15" s="90"/>
      <c r="AJ15" s="90"/>
    </row>
    <row r="16" spans="1:36" ht="30.6" customHeight="1" x14ac:dyDescent="0.2">
      <c r="A16" s="91" t="str">
        <f>'2 CONTEXTO E IDENTIFICACIÓN'!A13</f>
        <v>R10</v>
      </c>
      <c r="B16" s="92" t="str">
        <f>+'2 CONTEXTO E IDENTIFICACIÓN'!E13</f>
        <v xml:space="preserve">  </v>
      </c>
      <c r="C16" s="93" t="str">
        <f>+'3 PROBABIL E IMPACTO INHERENTE'!F15</f>
        <v/>
      </c>
      <c r="D16" s="93" t="str">
        <f>+'3 PROBABIL E IMPACTO INHERENTE'!N15</f>
        <v/>
      </c>
      <c r="E16" s="92" t="str">
        <f t="shared" si="0"/>
        <v/>
      </c>
      <c r="F16" s="94"/>
      <c r="G16" s="94"/>
      <c r="H16" s="94"/>
      <c r="I16" s="94"/>
      <c r="J16" s="94"/>
      <c r="K16" s="94"/>
      <c r="L16" s="94"/>
      <c r="M16" s="94"/>
      <c r="N16" s="94"/>
      <c r="Q16" s="113"/>
      <c r="R16" s="99" t="s">
        <v>5</v>
      </c>
      <c r="S16" s="113"/>
      <c r="T16" s="113"/>
      <c r="U16" s="113"/>
      <c r="V16" s="113"/>
      <c r="W16" s="113"/>
      <c r="X16" s="113"/>
      <c r="Y16" s="113"/>
      <c r="Z16" s="113"/>
      <c r="AA16" s="90"/>
      <c r="AB16" s="90"/>
      <c r="AC16" s="114"/>
      <c r="AD16" s="114"/>
      <c r="AE16" s="114"/>
      <c r="AF16" s="114"/>
      <c r="AG16" s="114"/>
      <c r="AH16" s="114"/>
      <c r="AI16" s="90"/>
      <c r="AJ16" s="90"/>
    </row>
    <row r="17" spans="1:36" ht="30.6" customHeight="1" x14ac:dyDescent="0.2">
      <c r="A17" s="91" t="str">
        <f>'2 CONTEXTO E IDENTIFICACIÓN'!A14</f>
        <v>R11</v>
      </c>
      <c r="B17" s="92" t="str">
        <f>+'2 CONTEXTO E IDENTIFICACIÓN'!E14</f>
        <v xml:space="preserve">  </v>
      </c>
      <c r="C17" s="93" t="str">
        <f>+'3 PROBABIL E IMPACTO INHERENTE'!F16</f>
        <v/>
      </c>
      <c r="D17" s="93" t="str">
        <f>+'3 PROBABIL E IMPACTO INHERENTE'!N16</f>
        <v/>
      </c>
      <c r="E17" s="92" t="str">
        <f t="shared" si="0"/>
        <v/>
      </c>
      <c r="F17" s="94"/>
      <c r="G17" s="94"/>
      <c r="H17" s="94"/>
      <c r="I17" s="94"/>
      <c r="J17" s="94"/>
      <c r="K17" s="94"/>
      <c r="L17" s="94"/>
      <c r="M17" s="94"/>
      <c r="N17" s="94"/>
      <c r="Q17" s="113"/>
      <c r="R17" s="103" t="s">
        <v>80</v>
      </c>
      <c r="Y17" s="113"/>
      <c r="Z17" s="113"/>
      <c r="AA17" s="90"/>
      <c r="AB17" s="90"/>
      <c r="AC17" s="90"/>
      <c r="AD17" s="98"/>
      <c r="AE17" s="98"/>
      <c r="AF17" s="98"/>
      <c r="AG17" s="98"/>
      <c r="AH17" s="98"/>
      <c r="AI17" s="90"/>
      <c r="AJ17" s="90"/>
    </row>
    <row r="18" spans="1:36" ht="30.6" customHeight="1" x14ac:dyDescent="0.2">
      <c r="A18" s="91" t="str">
        <f>'2 CONTEXTO E IDENTIFICACIÓN'!A15</f>
        <v>R12</v>
      </c>
      <c r="B18" s="92" t="str">
        <f>+'2 CONTEXTO E IDENTIFICACIÓN'!E15</f>
        <v xml:space="preserve">  </v>
      </c>
      <c r="C18" s="93" t="str">
        <f>+'3 PROBABIL E IMPACTO INHERENTE'!F17</f>
        <v/>
      </c>
      <c r="D18" s="93" t="str">
        <f>+'3 PROBABIL E IMPACTO INHERENTE'!N17</f>
        <v/>
      </c>
      <c r="E18" s="92" t="str">
        <f t="shared" si="0"/>
        <v/>
      </c>
      <c r="F18" s="94"/>
      <c r="G18" s="94"/>
      <c r="H18" s="94"/>
      <c r="I18" s="94"/>
      <c r="J18" s="94"/>
      <c r="K18" s="94"/>
      <c r="L18" s="94"/>
      <c r="M18" s="94"/>
      <c r="N18" s="94"/>
      <c r="O18" s="115"/>
      <c r="P18" s="115"/>
      <c r="Q18" s="113"/>
      <c r="Y18" s="113"/>
      <c r="Z18" s="113"/>
      <c r="AA18" s="90"/>
      <c r="AB18" s="90"/>
      <c r="AC18" s="90"/>
      <c r="AD18" s="98"/>
      <c r="AE18" s="98"/>
      <c r="AF18" s="98"/>
      <c r="AG18" s="98"/>
      <c r="AH18" s="98"/>
      <c r="AI18" s="90"/>
      <c r="AJ18" s="90"/>
    </row>
    <row r="19" spans="1:36" ht="30.6" customHeight="1" x14ac:dyDescent="0.2">
      <c r="A19" s="91" t="str">
        <f>'2 CONTEXTO E IDENTIFICACIÓN'!A16</f>
        <v>R13</v>
      </c>
      <c r="B19" s="92" t="str">
        <f>+'2 CONTEXTO E IDENTIFICACIÓN'!E16</f>
        <v xml:space="preserve">  </v>
      </c>
      <c r="C19" s="93" t="str">
        <f>+'3 PROBABIL E IMPACTO INHERENTE'!F18</f>
        <v/>
      </c>
      <c r="D19" s="93" t="str">
        <f>+'3 PROBABIL E IMPACTO INHERENTE'!N18</f>
        <v/>
      </c>
      <c r="E19" s="92" t="str">
        <f t="shared" si="0"/>
        <v/>
      </c>
      <c r="F19" s="94"/>
      <c r="G19" s="94"/>
      <c r="H19" s="94"/>
      <c r="I19" s="94"/>
      <c r="J19" s="94"/>
      <c r="K19" s="94"/>
      <c r="L19" s="94"/>
      <c r="M19" s="94"/>
      <c r="N19" s="94"/>
      <c r="O19" s="115"/>
      <c r="P19" s="115"/>
      <c r="Q19" s="116"/>
      <c r="Y19" s="113"/>
      <c r="Z19" s="113"/>
      <c r="AA19" s="90"/>
      <c r="AB19" s="111"/>
      <c r="AC19" s="111"/>
      <c r="AD19" s="111"/>
      <c r="AE19" s="111"/>
      <c r="AF19" s="111"/>
      <c r="AG19" s="111"/>
      <c r="AH19" s="98"/>
      <c r="AI19" s="90"/>
      <c r="AJ19" s="90"/>
    </row>
    <row r="20" spans="1:36" ht="30.6" customHeight="1" x14ac:dyDescent="0.2">
      <c r="A20" s="91" t="str">
        <f>'2 CONTEXTO E IDENTIFICACIÓN'!A17</f>
        <v>R14</v>
      </c>
      <c r="B20" s="92" t="str">
        <f>+'2 CONTEXTO E IDENTIFICACIÓN'!E17</f>
        <v xml:space="preserve">  </v>
      </c>
      <c r="C20" s="93" t="str">
        <f>+'3 PROBABIL E IMPACTO INHERENTE'!F19</f>
        <v/>
      </c>
      <c r="D20" s="93" t="str">
        <f>+'3 PROBABIL E IMPACTO INHERENTE'!N19</f>
        <v/>
      </c>
      <c r="E20" s="92" t="str">
        <f t="shared" si="0"/>
        <v/>
      </c>
      <c r="F20" s="94"/>
      <c r="G20" s="94"/>
      <c r="H20" s="94"/>
      <c r="I20" s="94"/>
      <c r="J20" s="94"/>
      <c r="K20" s="94"/>
      <c r="L20" s="94"/>
      <c r="M20" s="94"/>
      <c r="N20" s="94"/>
      <c r="O20" s="115"/>
      <c r="P20" s="115"/>
      <c r="AA20" s="90"/>
      <c r="AB20" s="117"/>
      <c r="AC20" s="117"/>
      <c r="AD20" s="117"/>
      <c r="AE20" s="117"/>
      <c r="AF20" s="117"/>
      <c r="AG20" s="117"/>
      <c r="AH20" s="98"/>
      <c r="AI20" s="90"/>
      <c r="AJ20" s="90"/>
    </row>
    <row r="21" spans="1:36" ht="30.6" customHeight="1" x14ac:dyDescent="0.2">
      <c r="A21" s="91" t="str">
        <f>'2 CONTEXTO E IDENTIFICACIÓN'!A18</f>
        <v>R15</v>
      </c>
      <c r="B21" s="92" t="str">
        <f>+'2 CONTEXTO E IDENTIFICACIÓN'!E18</f>
        <v xml:space="preserve">  </v>
      </c>
      <c r="C21" s="93" t="str">
        <f>+'3 PROBABIL E IMPACTO INHERENTE'!F20</f>
        <v/>
      </c>
      <c r="D21" s="93" t="str">
        <f>+'3 PROBABIL E IMPACTO INHERENTE'!N20</f>
        <v/>
      </c>
      <c r="E21" s="92" t="str">
        <f t="shared" si="0"/>
        <v/>
      </c>
      <c r="F21" s="94"/>
      <c r="G21" s="94"/>
      <c r="H21" s="94"/>
      <c r="I21" s="94"/>
      <c r="J21" s="94"/>
      <c r="K21" s="94"/>
      <c r="L21" s="94"/>
      <c r="M21" s="94"/>
      <c r="N21" s="94"/>
      <c r="O21" s="115"/>
      <c r="P21" s="115"/>
      <c r="AA21" s="90"/>
      <c r="AB21" s="111"/>
      <c r="AC21" s="111"/>
      <c r="AD21" s="111"/>
      <c r="AE21" s="111"/>
      <c r="AF21" s="111"/>
      <c r="AG21" s="111"/>
      <c r="AH21" s="98"/>
      <c r="AI21" s="90"/>
      <c r="AJ21" s="90"/>
    </row>
    <row r="22" spans="1:36" ht="30.6" customHeight="1" x14ac:dyDescent="0.2">
      <c r="A22" s="91" t="str">
        <f>'2 CONTEXTO E IDENTIFICACIÓN'!A19</f>
        <v>R16</v>
      </c>
      <c r="B22" s="92" t="str">
        <f>+'2 CONTEXTO E IDENTIFICACIÓN'!E19</f>
        <v xml:space="preserve">  </v>
      </c>
      <c r="C22" s="93" t="str">
        <f>+'3 PROBABIL E IMPACTO INHERENTE'!F21</f>
        <v/>
      </c>
      <c r="D22" s="93" t="str">
        <f>+'3 PROBABIL E IMPACTO INHERENTE'!N21</f>
        <v/>
      </c>
      <c r="E22" s="92" t="str">
        <f t="shared" si="0"/>
        <v/>
      </c>
      <c r="F22" s="94"/>
      <c r="G22" s="94"/>
      <c r="H22" s="94"/>
      <c r="I22" s="94"/>
      <c r="J22" s="94"/>
      <c r="K22" s="94"/>
      <c r="L22" s="94"/>
      <c r="M22" s="94"/>
      <c r="N22" s="94"/>
      <c r="AA22" s="90"/>
      <c r="AB22" s="111"/>
      <c r="AC22" s="111"/>
      <c r="AD22" s="111"/>
      <c r="AE22" s="111"/>
      <c r="AF22" s="111"/>
      <c r="AG22" s="111"/>
      <c r="AH22" s="98"/>
      <c r="AI22" s="90"/>
      <c r="AJ22" s="90"/>
    </row>
    <row r="23" spans="1:36" ht="30.6" customHeight="1" x14ac:dyDescent="0.25">
      <c r="A23" s="91" t="str">
        <f>'2 CONTEXTO E IDENTIFICACIÓN'!A20</f>
        <v>R17</v>
      </c>
      <c r="B23" s="92" t="str">
        <f>+'2 CONTEXTO E IDENTIFICACIÓN'!E20</f>
        <v xml:space="preserve">  </v>
      </c>
      <c r="C23" s="93" t="str">
        <f>+'3 PROBABIL E IMPACTO INHERENTE'!F22</f>
        <v/>
      </c>
      <c r="D23" s="93" t="str">
        <f>+'3 PROBABIL E IMPACTO INHERENTE'!N22</f>
        <v/>
      </c>
      <c r="E23" s="92" t="str">
        <f t="shared" si="0"/>
        <v/>
      </c>
      <c r="F23" s="94"/>
      <c r="G23" s="94"/>
      <c r="H23" s="94"/>
      <c r="I23" s="94"/>
      <c r="J23" s="94"/>
      <c r="K23" s="94"/>
      <c r="L23" s="94"/>
      <c r="M23" s="94"/>
      <c r="N23" s="94"/>
    </row>
    <row r="24" spans="1:36" ht="30.6" customHeight="1" x14ac:dyDescent="0.25">
      <c r="A24" s="91" t="str">
        <f>'2 CONTEXTO E IDENTIFICACIÓN'!A21</f>
        <v>R18</v>
      </c>
      <c r="B24" s="92" t="str">
        <f>+'2 CONTEXTO E IDENTIFICACIÓN'!E21</f>
        <v xml:space="preserve">  </v>
      </c>
      <c r="C24" s="93" t="str">
        <f>+'3 PROBABIL E IMPACTO INHERENTE'!F23</f>
        <v/>
      </c>
      <c r="D24" s="93" t="str">
        <f>+'3 PROBABIL E IMPACTO INHERENTE'!N23</f>
        <v/>
      </c>
      <c r="E24" s="92" t="str">
        <f t="shared" si="0"/>
        <v/>
      </c>
      <c r="F24" s="94"/>
      <c r="G24" s="94"/>
      <c r="H24" s="94"/>
      <c r="I24" s="94"/>
      <c r="J24" s="94"/>
      <c r="K24" s="94"/>
      <c r="L24" s="94"/>
      <c r="M24" s="94"/>
      <c r="N24" s="94"/>
    </row>
    <row r="25" spans="1:36" ht="30.6" customHeight="1" x14ac:dyDescent="0.25">
      <c r="A25" s="91" t="str">
        <f>'2 CONTEXTO E IDENTIFICACIÓN'!A22</f>
        <v>R19</v>
      </c>
      <c r="B25" s="92" t="str">
        <f>+'2 CONTEXTO E IDENTIFICACIÓN'!E22</f>
        <v xml:space="preserve">  </v>
      </c>
      <c r="C25" s="93" t="str">
        <f>+'3 PROBABIL E IMPACTO INHERENTE'!F24</f>
        <v/>
      </c>
      <c r="D25" s="93" t="str">
        <f>+'3 PROBABIL E IMPACTO INHERENTE'!N24</f>
        <v/>
      </c>
      <c r="E25" s="92" t="str">
        <f t="shared" si="0"/>
        <v/>
      </c>
      <c r="F25" s="94"/>
      <c r="G25" s="94"/>
      <c r="H25" s="94"/>
      <c r="I25" s="94"/>
      <c r="J25" s="94"/>
      <c r="K25" s="94"/>
      <c r="L25" s="94"/>
      <c r="M25" s="94"/>
      <c r="N25" s="94"/>
    </row>
    <row r="26" spans="1:36" ht="42.6" customHeight="1" x14ac:dyDescent="0.25">
      <c r="A26" s="91" t="str">
        <f>'2 CONTEXTO E IDENTIFICACIÓN'!A23</f>
        <v>R20</v>
      </c>
      <c r="B26" s="92" t="str">
        <f>+'2 CONTEXTO E IDENTIFICACIÓN'!E23</f>
        <v xml:space="preserve">  </v>
      </c>
      <c r="C26" s="93" t="str">
        <f>+'3 PROBABIL E IMPACTO INHERENTE'!F25</f>
        <v/>
      </c>
      <c r="D26" s="93" t="str">
        <f>+'3 PROBABIL E IMPACTO INHERENTE'!N25</f>
        <v/>
      </c>
      <c r="E26" s="92" t="str">
        <f t="shared" si="0"/>
        <v/>
      </c>
      <c r="F26" s="94"/>
      <c r="G26" s="94"/>
      <c r="H26" s="94"/>
      <c r="I26" s="94"/>
      <c r="J26" s="94"/>
      <c r="K26" s="94"/>
      <c r="L26" s="94"/>
      <c r="M26" s="94"/>
      <c r="N26" s="94"/>
    </row>
    <row r="27" spans="1:36" ht="14.45" customHeight="1" x14ac:dyDescent="0.25">
      <c r="B27" s="77"/>
      <c r="D27" s="77"/>
      <c r="E27" s="77"/>
      <c r="F27" s="77"/>
      <c r="G27" s="77"/>
      <c r="H27" s="77"/>
      <c r="I27" s="77"/>
      <c r="J27" s="77"/>
      <c r="K27" s="77"/>
      <c r="L27" s="77"/>
      <c r="M27" s="77"/>
      <c r="N27" s="77"/>
      <c r="Y27" s="82"/>
      <c r="Z27" s="82"/>
      <c r="AA27" s="82"/>
      <c r="AB27" s="82"/>
      <c r="AC27" s="82"/>
      <c r="AD27" s="77"/>
      <c r="AE27" s="77"/>
      <c r="AF27" s="77"/>
      <c r="AG27" s="77"/>
      <c r="AH27" s="77"/>
    </row>
    <row r="28" spans="1:36" ht="39" customHeight="1" x14ac:dyDescent="0.25">
      <c r="B28" s="77"/>
      <c r="D28" s="77"/>
      <c r="E28" s="77"/>
      <c r="F28" s="77"/>
      <c r="G28" s="77"/>
      <c r="H28" s="77"/>
      <c r="I28" s="77"/>
      <c r="J28" s="77"/>
      <c r="K28" s="77"/>
      <c r="L28" s="77"/>
      <c r="M28" s="77"/>
      <c r="N28" s="77"/>
      <c r="Y28" s="82"/>
      <c r="Z28" s="82"/>
      <c r="AA28" s="82"/>
      <c r="AB28" s="82"/>
      <c r="AC28" s="82"/>
      <c r="AD28" s="77"/>
      <c r="AE28" s="77"/>
      <c r="AF28" s="77"/>
      <c r="AG28" s="77"/>
      <c r="AH28" s="77"/>
    </row>
    <row r="29" spans="1:36" ht="19.5" customHeight="1" x14ac:dyDescent="0.25">
      <c r="B29" s="77"/>
      <c r="D29" s="77"/>
      <c r="E29" s="77"/>
      <c r="F29" s="77"/>
      <c r="G29" s="77"/>
      <c r="H29" s="77"/>
      <c r="I29" s="77"/>
      <c r="J29" s="77"/>
      <c r="K29" s="77"/>
      <c r="L29" s="77"/>
      <c r="M29" s="77"/>
      <c r="N29" s="77"/>
      <c r="Y29" s="82"/>
      <c r="Z29" s="82"/>
      <c r="AA29" s="82"/>
      <c r="AB29" s="82"/>
      <c r="AC29" s="82"/>
      <c r="AD29" s="77"/>
      <c r="AE29" s="77"/>
      <c r="AF29" s="77"/>
      <c r="AG29" s="77"/>
      <c r="AH29" s="77"/>
    </row>
    <row r="30" spans="1:36" ht="19.5" customHeight="1" x14ac:dyDescent="0.25">
      <c r="B30" s="77"/>
      <c r="D30" s="77"/>
      <c r="E30" s="77"/>
      <c r="F30" s="77"/>
      <c r="G30" s="77"/>
      <c r="H30" s="77"/>
      <c r="I30" s="77"/>
      <c r="J30" s="77"/>
      <c r="K30" s="77"/>
      <c r="L30" s="77"/>
      <c r="M30" s="77"/>
      <c r="N30" s="77"/>
      <c r="Y30" s="82"/>
      <c r="Z30" s="82"/>
      <c r="AA30" s="82"/>
      <c r="AB30" s="82"/>
      <c r="AC30" s="82"/>
      <c r="AD30" s="77"/>
      <c r="AE30" s="77"/>
      <c r="AF30" s="77"/>
      <c r="AG30" s="77"/>
      <c r="AH30" s="77"/>
    </row>
    <row r="31" spans="1:36" ht="19.5" customHeight="1" x14ac:dyDescent="0.25">
      <c r="B31" s="77"/>
      <c r="D31" s="77"/>
      <c r="E31" s="77"/>
      <c r="F31" s="77"/>
      <c r="G31" s="77"/>
      <c r="H31" s="77"/>
      <c r="I31" s="77"/>
      <c r="J31" s="77"/>
      <c r="K31" s="77"/>
      <c r="L31" s="77"/>
      <c r="M31" s="77"/>
      <c r="N31" s="77"/>
      <c r="Y31" s="82"/>
      <c r="Z31" s="82"/>
      <c r="AA31" s="82"/>
      <c r="AB31" s="82"/>
      <c r="AC31" s="82"/>
      <c r="AD31" s="77"/>
      <c r="AE31" s="77"/>
      <c r="AF31" s="77"/>
      <c r="AG31" s="77"/>
      <c r="AH31" s="77"/>
    </row>
    <row r="32" spans="1:36" ht="19.5" customHeight="1" x14ac:dyDescent="0.25">
      <c r="B32" s="77"/>
      <c r="D32" s="77"/>
      <c r="E32" s="77"/>
      <c r="F32" s="77"/>
      <c r="G32" s="77"/>
      <c r="H32" s="77"/>
      <c r="I32" s="77"/>
      <c r="J32" s="77"/>
      <c r="K32" s="77"/>
      <c r="L32" s="77"/>
      <c r="M32" s="77"/>
      <c r="N32" s="77"/>
      <c r="Y32" s="82"/>
      <c r="Z32" s="82"/>
      <c r="AA32" s="82"/>
      <c r="AB32" s="82"/>
      <c r="AC32" s="82"/>
      <c r="AD32" s="77"/>
      <c r="AE32" s="77"/>
      <c r="AF32" s="77"/>
      <c r="AG32" s="77"/>
      <c r="AH32" s="77"/>
    </row>
    <row r="33" spans="25:29" s="77" customFormat="1" ht="19.5" customHeight="1" x14ac:dyDescent="0.25">
      <c r="Y33" s="82"/>
      <c r="Z33" s="82"/>
      <c r="AA33" s="82"/>
      <c r="AB33" s="82"/>
      <c r="AC33" s="82"/>
    </row>
  </sheetData>
  <sheetProtection formatCells="0" formatColumns="0" formatRows="0" sort="0" autoFilter="0" pivotTables="0"/>
  <dataConsolidate/>
  <mergeCells count="18">
    <mergeCell ref="D13:D14"/>
    <mergeCell ref="E13:E14"/>
    <mergeCell ref="A13:A14"/>
    <mergeCell ref="B13:B14"/>
    <mergeCell ref="C13:C14"/>
    <mergeCell ref="A7:A8"/>
    <mergeCell ref="B7:B8"/>
    <mergeCell ref="C7:C8"/>
    <mergeCell ref="D7:D8"/>
    <mergeCell ref="E7:E8"/>
    <mergeCell ref="B2:D2"/>
    <mergeCell ref="B3:D3"/>
    <mergeCell ref="R4:V4"/>
    <mergeCell ref="C5:E5"/>
    <mergeCell ref="O7:O11"/>
    <mergeCell ref="I5:M5"/>
    <mergeCell ref="G7:G11"/>
    <mergeCell ref="G4:M4"/>
  </mergeCells>
  <conditionalFormatting sqref="C7 C9:C13 C15:C26">
    <cfRule type="cellIs" dxfId="149" priority="6" operator="equal">
      <formula>$Q$11</formula>
    </cfRule>
    <cfRule type="cellIs" dxfId="148" priority="7" operator="equal">
      <formula>$Q$10</formula>
    </cfRule>
    <cfRule type="cellIs" dxfId="147" priority="8" operator="equal">
      <formula>$Q$9</formula>
    </cfRule>
    <cfRule type="cellIs" dxfId="146" priority="9" operator="equal">
      <formula>$Q$8</formula>
    </cfRule>
    <cfRule type="cellIs" dxfId="145" priority="10" operator="equal">
      <formula>$Q$7</formula>
    </cfRule>
  </conditionalFormatting>
  <conditionalFormatting sqref="D7 D9:D13 D15:D26">
    <cfRule type="cellIs" dxfId="144" priority="1" operator="equal">
      <formula>$R$6</formula>
    </cfRule>
    <cfRule type="cellIs" dxfId="143" priority="2" operator="equal">
      <formula>$S$6</formula>
    </cfRule>
    <cfRule type="cellIs" dxfId="142" priority="3" operator="equal">
      <formula>$T$6</formula>
    </cfRule>
    <cfRule type="cellIs" dxfId="141" priority="4" operator="equal">
      <formula>$U$6</formula>
    </cfRule>
    <cfRule type="cellIs" dxfId="140" priority="5" operator="equal">
      <formula>$V$6</formula>
    </cfRule>
  </conditionalFormatting>
  <conditionalFormatting sqref="E7 E9:E13 E15:E26">
    <cfRule type="cellIs" dxfId="139" priority="102" operator="equal">
      <formula>$R$14</formula>
    </cfRule>
    <cfRule type="cellIs" dxfId="138" priority="103" operator="equal">
      <formula>$R$15</formula>
    </cfRule>
    <cfRule type="cellIs" dxfId="137" priority="104" operator="equal">
      <formula>$R$16</formula>
    </cfRule>
    <cfRule type="cellIs" dxfId="136" priority="105" operator="equal">
      <formula>$R$17</formula>
    </cfRule>
  </conditionalFormatting>
  <dataValidations disablePrompts="1" count="3">
    <dataValidation type="list" allowBlank="1" showInputMessage="1" showErrorMessage="1" sqref="JB7:JH14" xr:uid="{00000000-0002-0000-03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A6" xr:uid="{00000000-0002-0000-0300-000001000000}"/>
    <dataValidation allowBlank="1" showInputMessage="1" showErrorMessage="1" prompt="Es la materialización del riesgo y las consecuencias de su aparición. Su escala es: 5 bajo impacto, 10 medio, 20 alto impacto._x000a_" sqref="JB6:JH6" xr:uid="{00000000-0002-0000-0300-000002000000}"/>
  </dataValidations>
  <printOptions horizontalCentered="1" verticalCentered="1"/>
  <pageMargins left="0.31496062992125984" right="0.27559055118110237" top="0.23622047244094491" bottom="0.15748031496062992" header="0" footer="0"/>
  <pageSetup paperSize="5"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Z77"/>
  <sheetViews>
    <sheetView showGridLines="0" view="pageBreakPreview" topLeftCell="D1" zoomScale="78" zoomScaleNormal="10" zoomScaleSheetLayoutView="78" workbookViewId="0">
      <selection activeCell="Q40" sqref="Q40"/>
    </sheetView>
  </sheetViews>
  <sheetFormatPr baseColWidth="10" defaultColWidth="11.42578125" defaultRowHeight="14.25" x14ac:dyDescent="0.25"/>
  <cols>
    <col min="1" max="1" width="21.140625" style="50" customWidth="1"/>
    <col min="2" max="2" width="24.7109375" style="50" customWidth="1"/>
    <col min="3" max="3" width="20.28515625" style="50" customWidth="1"/>
    <col min="4" max="4" width="20.85546875" style="50" customWidth="1"/>
    <col min="5" max="5" width="10.140625" style="50" customWidth="1"/>
    <col min="6" max="6" width="17.5703125" style="50" customWidth="1"/>
    <col min="7" max="8" width="21.85546875" style="50" customWidth="1"/>
    <col min="9" max="9" width="25.85546875" style="50" customWidth="1"/>
    <col min="10" max="10" width="15.42578125" style="50" customWidth="1"/>
    <col min="11" max="11" width="12.140625" style="60" customWidth="1"/>
    <col min="12" max="12" width="16.85546875" style="60" customWidth="1"/>
    <col min="13" max="13" width="14.5703125" style="50" customWidth="1"/>
    <col min="14" max="14" width="12.140625" style="60" customWidth="1"/>
    <col min="15" max="15" width="14.140625" style="60" customWidth="1"/>
    <col min="16" max="16" width="12.140625" style="60" customWidth="1"/>
    <col min="17" max="17" width="13" style="60" customWidth="1"/>
    <col min="18" max="18" width="13.5703125" style="288" customWidth="1"/>
    <col min="19" max="19" width="13.42578125" style="288" customWidth="1"/>
    <col min="20" max="20" width="12.7109375" style="288" customWidth="1"/>
    <col min="21" max="21" width="14.42578125" style="146" customWidth="1"/>
    <col min="22" max="22" width="14.5703125" style="146" customWidth="1"/>
    <col min="23" max="23" width="11.42578125" style="50"/>
    <col min="24" max="24" width="21.7109375" style="10" customWidth="1"/>
    <col min="25" max="25" width="7.42578125" style="10" bestFit="1" customWidth="1"/>
    <col min="26" max="26" width="8.42578125" style="10" bestFit="1" customWidth="1"/>
    <col min="27" max="16384" width="11.42578125" style="50"/>
  </cols>
  <sheetData>
    <row r="1" spans="1:26" s="48" customFormat="1" ht="15" thickBot="1" x14ac:dyDescent="0.25">
      <c r="E1" s="52"/>
      <c r="G1" s="52"/>
      <c r="H1" s="52"/>
      <c r="I1" s="52"/>
      <c r="J1" s="52"/>
      <c r="K1" s="53"/>
      <c r="L1" s="53"/>
      <c r="M1" s="52"/>
      <c r="N1" s="53"/>
      <c r="O1" s="53"/>
      <c r="P1" s="53"/>
      <c r="Q1" s="53"/>
      <c r="R1" s="284"/>
      <c r="S1" s="284"/>
      <c r="T1" s="284"/>
      <c r="U1" s="146"/>
      <c r="V1" s="146"/>
      <c r="W1" s="50"/>
      <c r="X1" s="9"/>
      <c r="Y1" s="9"/>
      <c r="Z1" s="9"/>
    </row>
    <row r="2" spans="1:26" s="55" customFormat="1" ht="16.5" customHeight="1" x14ac:dyDescent="0.25">
      <c r="A2" s="19" t="s">
        <v>148</v>
      </c>
      <c r="B2" s="365" t="str">
        <f>+IF('2 CONTEXTO E IDENTIFICACIÓN'!$B$2="","",'2 CONTEXTO E IDENTIFICACIÓN'!$B$2)</f>
        <v xml:space="preserve">GESTIÓN DE SERVICIOS PUBLICOS </v>
      </c>
      <c r="C2" s="365"/>
      <c r="D2" s="365"/>
      <c r="E2" s="54" t="s">
        <v>39</v>
      </c>
      <c r="F2" s="364" t="s">
        <v>40</v>
      </c>
      <c r="G2" s="54"/>
      <c r="H2" s="54"/>
      <c r="I2" s="54"/>
      <c r="R2" s="483" t="s">
        <v>190</v>
      </c>
      <c r="S2" s="483" t="s">
        <v>191</v>
      </c>
      <c r="T2" s="483" t="s">
        <v>192</v>
      </c>
      <c r="U2" s="146"/>
      <c r="V2" s="146"/>
      <c r="W2" s="50"/>
      <c r="X2" s="434" t="s">
        <v>259</v>
      </c>
      <c r="Y2" s="435"/>
      <c r="Z2" s="436"/>
    </row>
    <row r="3" spans="1:26" s="55" customFormat="1" ht="16.5" customHeight="1" thickBot="1" x14ac:dyDescent="0.3">
      <c r="A3" s="217"/>
      <c r="B3" s="324"/>
      <c r="C3" s="216"/>
      <c r="D3" s="146"/>
      <c r="E3" s="54"/>
      <c r="F3" s="322"/>
      <c r="G3" s="54"/>
      <c r="H3" s="54"/>
      <c r="I3" s="54"/>
      <c r="J3" s="490" t="s">
        <v>104</v>
      </c>
      <c r="K3" s="490"/>
      <c r="L3" s="490"/>
      <c r="M3" s="490"/>
      <c r="N3" s="490"/>
      <c r="O3" s="490"/>
      <c r="P3" s="490"/>
      <c r="Q3" s="490"/>
      <c r="R3" s="484"/>
      <c r="S3" s="484"/>
      <c r="T3" s="484"/>
      <c r="U3" s="146"/>
      <c r="V3" s="146"/>
      <c r="W3" s="50"/>
      <c r="X3" s="26" t="s">
        <v>46</v>
      </c>
      <c r="Y3" s="27" t="s">
        <v>260</v>
      </c>
      <c r="Z3" s="28" t="s">
        <v>261</v>
      </c>
    </row>
    <row r="4" spans="1:26" ht="29.25" customHeight="1" x14ac:dyDescent="0.25">
      <c r="A4" s="487" t="s">
        <v>186</v>
      </c>
      <c r="B4" s="481" t="s">
        <v>185</v>
      </c>
      <c r="C4" s="481" t="s">
        <v>109</v>
      </c>
      <c r="D4" s="481" t="s">
        <v>110</v>
      </c>
      <c r="E4" s="491" t="s">
        <v>106</v>
      </c>
      <c r="F4" s="497" t="s">
        <v>164</v>
      </c>
      <c r="G4" s="498"/>
      <c r="H4" s="491"/>
      <c r="I4" s="298"/>
      <c r="J4" s="493" t="s">
        <v>99</v>
      </c>
      <c r="K4" s="494"/>
      <c r="L4" s="494"/>
      <c r="M4" s="494"/>
      <c r="N4" s="495"/>
      <c r="O4" s="493" t="s">
        <v>103</v>
      </c>
      <c r="P4" s="494"/>
      <c r="Q4" s="496"/>
      <c r="R4" s="485"/>
      <c r="S4" s="486"/>
      <c r="T4" s="486"/>
      <c r="X4" s="31" t="s">
        <v>49</v>
      </c>
      <c r="Y4" s="34">
        <v>0.01</v>
      </c>
      <c r="Z4" s="33">
        <v>0.2</v>
      </c>
    </row>
    <row r="5" spans="1:26" s="47" customFormat="1" ht="57.75" thickBot="1" x14ac:dyDescent="0.3">
      <c r="A5" s="488"/>
      <c r="B5" s="489"/>
      <c r="C5" s="482"/>
      <c r="D5" s="482"/>
      <c r="E5" s="492"/>
      <c r="F5" s="299" t="s">
        <v>262</v>
      </c>
      <c r="G5" s="299" t="s">
        <v>165</v>
      </c>
      <c r="H5" s="299" t="s">
        <v>166</v>
      </c>
      <c r="I5" s="299" t="s">
        <v>256</v>
      </c>
      <c r="J5" s="300" t="s">
        <v>84</v>
      </c>
      <c r="K5" s="301" t="s">
        <v>85</v>
      </c>
      <c r="L5" s="301" t="s">
        <v>108</v>
      </c>
      <c r="M5" s="299" t="s">
        <v>86</v>
      </c>
      <c r="N5" s="301" t="s">
        <v>87</v>
      </c>
      <c r="O5" s="301" t="s">
        <v>91</v>
      </c>
      <c r="P5" s="301" t="s">
        <v>3</v>
      </c>
      <c r="Q5" s="302" t="s">
        <v>96</v>
      </c>
      <c r="R5" s="297" t="s">
        <v>107</v>
      </c>
      <c r="S5" s="56" t="s">
        <v>111</v>
      </c>
      <c r="T5" s="281" t="s">
        <v>10</v>
      </c>
      <c r="U5" s="56" t="s">
        <v>257</v>
      </c>
      <c r="V5" s="56" t="s">
        <v>258</v>
      </c>
      <c r="X5" s="36" t="s">
        <v>51</v>
      </c>
      <c r="Y5" s="34">
        <v>0.21</v>
      </c>
      <c r="Z5" s="33">
        <v>0.4</v>
      </c>
    </row>
    <row r="6" spans="1:26" ht="107.25" customHeight="1" x14ac:dyDescent="0.25">
      <c r="A6" s="469" t="str">
        <f>'2 CONTEXTO E IDENTIFICACIÓN'!A6</f>
        <v>R1</v>
      </c>
      <c r="B6" s="472" t="str">
        <f>+'2 CONTEXTO E IDENTIFICACIÓN'!E6</f>
        <v>Posibilidad de pérdida Económica y Reputacional por contaminación ambiental a causa de las descargas de aguas residuales debido a la falta de seguimiento y control a los vertimientos realizados por usuarios diferentes al residencial que hacen uso del alcantarillado público y a la infraestructura de las redes de alcantarillado en condiciones inadecuadas.</v>
      </c>
      <c r="C6" s="475">
        <f>+'3 PROBABIL E IMPACTO INHERENTE'!E7</f>
        <v>0.4</v>
      </c>
      <c r="D6" s="478">
        <f>+'3 PROBABIL E IMPACTO INHERENTE'!M7</f>
        <v>0.8</v>
      </c>
      <c r="E6" s="61">
        <v>1</v>
      </c>
      <c r="F6" s="318" t="s">
        <v>285</v>
      </c>
      <c r="G6" s="318" t="s">
        <v>278</v>
      </c>
      <c r="H6" s="318" t="s">
        <v>270</v>
      </c>
      <c r="I6" s="319" t="str">
        <f t="shared" ref="I6:I29" si="0">+CONCATENATE(F6," ",G6," ",H6)</f>
        <v>el Subgerente Técnico que es el encargado de  asignar las prioridades de intervención del taponamiento o fuga identificada cuando se requiera</v>
      </c>
      <c r="J6" s="5" t="s">
        <v>102</v>
      </c>
      <c r="K6" s="57">
        <f>+IF(J6='11 FORMULAS'!$E$4,'11 FORMULAS'!$F$4,IF(J6='11 FORMULAS'!$E$5,'11 FORMULAS'!$F$5,IF(J6='11 FORMULAS'!$E$6,'11 FORMULAS'!$F$6,"")))</f>
        <v>0.1</v>
      </c>
      <c r="L6" s="57" t="str">
        <f>+IF(OR(J6='11 FORMULAS'!$O$4,J6='11 FORMULAS'!$O$5),'11 FORMULAS'!$P$5,IF(J6='11 FORMULAS'!$O$6,'11 FORMULAS'!$P$6,""))</f>
        <v>Impacto</v>
      </c>
      <c r="M6" s="5" t="s">
        <v>89</v>
      </c>
      <c r="N6" s="57">
        <f>+IF(M6='11 FORMULAS'!$H$4,'11 FORMULAS'!$I$4,IF(M6='11 FORMULAS'!$H$5,'11 FORMULAS'!$I$5,""))</f>
        <v>0.15</v>
      </c>
      <c r="O6" s="6" t="s">
        <v>92</v>
      </c>
      <c r="P6" s="6" t="s">
        <v>94</v>
      </c>
      <c r="Q6" s="6" t="s">
        <v>97</v>
      </c>
      <c r="R6" s="285">
        <f>+IFERROR(K6+N6,"")</f>
        <v>0.25</v>
      </c>
      <c r="S6" s="285">
        <f>IF(L6='11 FORMULAS'!$P$5,C6-(C6*R6),C6)</f>
        <v>0.4</v>
      </c>
      <c r="T6" s="285">
        <f>IF(L6='11 FORMULAS'!$P$6,D6-(D6*R6),D6)</f>
        <v>0.60000000000000009</v>
      </c>
      <c r="U6" s="463">
        <f>+IF(S9="","",S9)</f>
        <v>0.4</v>
      </c>
      <c r="V6" s="466">
        <f>+IF(T9="","",T9)</f>
        <v>0.33750000000000002</v>
      </c>
      <c r="X6" s="39" t="s">
        <v>53</v>
      </c>
      <c r="Y6" s="34">
        <v>0.41</v>
      </c>
      <c r="Z6" s="33">
        <v>0.6</v>
      </c>
    </row>
    <row r="7" spans="1:26" ht="73.5" customHeight="1" x14ac:dyDescent="0.25">
      <c r="A7" s="470"/>
      <c r="B7" s="473"/>
      <c r="C7" s="476"/>
      <c r="D7" s="479"/>
      <c r="E7" s="62">
        <v>2</v>
      </c>
      <c r="F7" s="320" t="s">
        <v>290</v>
      </c>
      <c r="G7" s="321" t="s">
        <v>294</v>
      </c>
      <c r="H7" s="321" t="s">
        <v>270</v>
      </c>
      <c r="I7" s="317" t="str">
        <f t="shared" si="0"/>
        <v>el Director tecnico que es el encargado de  hacer seguimiento a la ejecución de la actividades cuando se requiera</v>
      </c>
      <c r="J7" s="1" t="s">
        <v>102</v>
      </c>
      <c r="K7" s="58">
        <f>+IF(J7='11 FORMULAS'!$E$4,'11 FORMULAS'!$F$4,IF(J7='11 FORMULAS'!$E$5,'11 FORMULAS'!$F$5,IF(J7='11 FORMULAS'!$E$6,'11 FORMULAS'!$F$6,"")))</f>
        <v>0.1</v>
      </c>
      <c r="L7" s="58" t="str">
        <f>+IF(OR(J7='11 FORMULAS'!$O$4,J7='11 FORMULAS'!$O$5),'11 FORMULAS'!$P$5,IF(J7='11 FORMULAS'!$O$6,'11 FORMULAS'!$P$6,""))</f>
        <v>Impacto</v>
      </c>
      <c r="M7" s="314" t="s">
        <v>89</v>
      </c>
      <c r="N7" s="58">
        <f>+IF(M7='11 FORMULAS'!$H$4,'11 FORMULAS'!$I$4,IF(M7='11 FORMULAS'!$H$5,'11 FORMULAS'!$I$5,""))</f>
        <v>0.15</v>
      </c>
      <c r="O7" s="4" t="s">
        <v>92</v>
      </c>
      <c r="P7" s="4" t="s">
        <v>94</v>
      </c>
      <c r="Q7" s="4" t="s">
        <v>97</v>
      </c>
      <c r="R7" s="286">
        <f t="shared" ref="R7:R9" si="1">+IFERROR(K7+N7,"")</f>
        <v>0.25</v>
      </c>
      <c r="S7" s="286">
        <f>IF(L7='11 FORMULAS'!$P$5,S6-(S6*R7),S6)</f>
        <v>0.4</v>
      </c>
      <c r="T7" s="286">
        <f>IF(L7='11 FORMULAS'!$P$6,T6-(T6*R7),T6)</f>
        <v>0.45000000000000007</v>
      </c>
      <c r="U7" s="464"/>
      <c r="V7" s="467"/>
      <c r="X7" s="40" t="s">
        <v>55</v>
      </c>
      <c r="Y7" s="34">
        <v>0.61</v>
      </c>
      <c r="Z7" s="33">
        <v>0.8</v>
      </c>
    </row>
    <row r="8" spans="1:26" ht="82.5" customHeight="1" x14ac:dyDescent="0.25">
      <c r="A8" s="470"/>
      <c r="B8" s="473"/>
      <c r="C8" s="476"/>
      <c r="D8" s="479"/>
      <c r="E8" s="62">
        <v>3</v>
      </c>
      <c r="F8" s="321" t="s">
        <v>291</v>
      </c>
      <c r="G8" s="321" t="s">
        <v>286</v>
      </c>
      <c r="H8" s="321" t="s">
        <v>270</v>
      </c>
      <c r="I8" s="317" t="str">
        <f t="shared" si="0"/>
        <v>el Inspector es el encargado de  ejecutar la acción de corrección del taponamiento o de la fuga cuando se requiera</v>
      </c>
      <c r="J8" s="1" t="s">
        <v>102</v>
      </c>
      <c r="K8" s="58">
        <f>+IF(J8='11 FORMULAS'!$E$4,'11 FORMULAS'!$F$4,IF(J8='11 FORMULAS'!$E$5,'11 FORMULAS'!$F$5,IF(J8='11 FORMULAS'!$E$6,'11 FORMULAS'!$F$6,"")))</f>
        <v>0.1</v>
      </c>
      <c r="L8" s="58" t="str">
        <f>+IF(OR(J8='11 FORMULAS'!$O$4,J8='11 FORMULAS'!$O$5),'11 FORMULAS'!$P$5,IF(J8='11 FORMULAS'!$O$6,'11 FORMULAS'!$P$6,""))</f>
        <v>Impacto</v>
      </c>
      <c r="M8" s="314" t="s">
        <v>89</v>
      </c>
      <c r="N8" s="58">
        <f>+IF(M8='11 FORMULAS'!$H$4,'11 FORMULAS'!$I$4,IF(M8='11 FORMULAS'!$H$5,'11 FORMULAS'!$I$5,""))</f>
        <v>0.15</v>
      </c>
      <c r="O8" s="4" t="s">
        <v>92</v>
      </c>
      <c r="P8" s="4" t="s">
        <v>94</v>
      </c>
      <c r="Q8" s="4" t="s">
        <v>97</v>
      </c>
      <c r="R8" s="286">
        <f>+IFERROR(K8+N8,"")</f>
        <v>0.25</v>
      </c>
      <c r="S8" s="286">
        <f>IF(L8='11 FORMULAS'!$P$5,S7-(S7*R8),S7)</f>
        <v>0.4</v>
      </c>
      <c r="T8" s="286">
        <f>IF(L8='11 FORMULAS'!$P$6,T7-(T7*R8),T7)</f>
        <v>0.33750000000000002</v>
      </c>
      <c r="U8" s="464"/>
      <c r="V8" s="467"/>
      <c r="X8" s="41" t="s">
        <v>56</v>
      </c>
      <c r="Y8" s="34">
        <v>0.81</v>
      </c>
      <c r="Z8" s="33">
        <v>1</v>
      </c>
    </row>
    <row r="9" spans="1:26" ht="29.45" customHeight="1" thickBot="1" x14ac:dyDescent="0.3">
      <c r="A9" s="471"/>
      <c r="B9" s="474"/>
      <c r="C9" s="477"/>
      <c r="D9" s="480"/>
      <c r="E9" s="63">
        <v>4</v>
      </c>
      <c r="F9" s="323"/>
      <c r="G9" s="209"/>
      <c r="H9" s="209"/>
      <c r="I9" s="280" t="str">
        <f t="shared" si="0"/>
        <v xml:space="preserve">  </v>
      </c>
      <c r="J9" s="7"/>
      <c r="K9" s="59" t="str">
        <f>+IF(J9='11 FORMULAS'!$E$4,'11 FORMULAS'!$F$4,IF(J9='11 FORMULAS'!$E$5,'11 FORMULAS'!$F$5,IF(J9='11 FORMULAS'!$E$6,'11 FORMULAS'!$F$6,"")))</f>
        <v/>
      </c>
      <c r="L9" s="59" t="str">
        <f>+IF(OR(J9='11 FORMULAS'!$O$4,J9='11 FORMULAS'!$O$5),'11 FORMULAS'!$P$5,IF(J9='11 FORMULAS'!$O$6,'11 FORMULAS'!$P$6,""))</f>
        <v/>
      </c>
      <c r="M9" s="7"/>
      <c r="N9" s="59" t="str">
        <f>+IF(M9='11 FORMULAS'!$H$4,'11 FORMULAS'!$I$4,IF(M9='11 FORMULAS'!$H$5,'11 FORMULAS'!$I$5,""))</f>
        <v/>
      </c>
      <c r="O9" s="8"/>
      <c r="P9" s="8"/>
      <c r="Q9" s="8"/>
      <c r="R9" s="287" t="str">
        <f t="shared" si="1"/>
        <v/>
      </c>
      <c r="S9" s="287">
        <f>IF(L9='11 FORMULAS'!$P$5,S8-(S8*R9),S8)</f>
        <v>0.4</v>
      </c>
      <c r="T9" s="287">
        <f>IF(L9='11 FORMULAS'!$P$6,T8-(T8*R9),T8)</f>
        <v>0.33750000000000002</v>
      </c>
      <c r="U9" s="465"/>
      <c r="V9" s="468"/>
      <c r="X9" s="42"/>
      <c r="Y9" s="43"/>
      <c r="Z9" s="44"/>
    </row>
    <row r="10" spans="1:26" ht="59.25" customHeight="1" x14ac:dyDescent="0.25">
      <c r="A10" s="469" t="str">
        <f>'2 CONTEXTO E IDENTIFICACIÓN'!A7</f>
        <v>R2</v>
      </c>
      <c r="B10" s="472" t="str">
        <f>+'2 CONTEXTO E IDENTIFICACIÓN'!E7</f>
        <v>Posibilidad de pérdida Económica y Reputacional por la atención inoportuna de las solicitudes de reparación de alcantarillado debido a la falta de seguimiento a las ordenes de trabajo generadas, falta de personal operativo para los grupos de trabajo y falta de asignación de recursos o de disponibilidad de materiales.</v>
      </c>
      <c r="C10" s="475">
        <f>+'3 PROBABIL E IMPACTO INHERENTE'!E9</f>
        <v>0.6</v>
      </c>
      <c r="D10" s="478">
        <f>+'3 PROBABIL E IMPACTO INHERENTE'!M9</f>
        <v>0.8</v>
      </c>
      <c r="E10" s="61">
        <v>1</v>
      </c>
      <c r="F10" s="321" t="s">
        <v>287</v>
      </c>
      <c r="G10" s="318" t="s">
        <v>271</v>
      </c>
      <c r="H10" s="318" t="s">
        <v>272</v>
      </c>
      <c r="I10" s="319" t="str">
        <f t="shared" si="0"/>
        <v>el Subgerente Técnico y Operativo es el encargado de  tomar decisiones operativas de manera diairia</v>
      </c>
      <c r="J10" s="315" t="s">
        <v>102</v>
      </c>
      <c r="K10" s="57">
        <f>+IF(J10='11 FORMULAS'!$E$4,'11 FORMULAS'!$F$4,IF(J10='11 FORMULAS'!$E$5,'11 FORMULAS'!$F$5,IF(J10='11 FORMULAS'!$E$6,'11 FORMULAS'!$F$6,"")))</f>
        <v>0.1</v>
      </c>
      <c r="L10" s="57" t="str">
        <f>+IF(OR(J10='11 FORMULAS'!$O$4,J10='11 FORMULAS'!$O$5),'11 FORMULAS'!$P$5,IF(J10='11 FORMULAS'!$O$6,'11 FORMULAS'!$P$6,""))</f>
        <v>Impacto</v>
      </c>
      <c r="M10" s="5" t="s">
        <v>89</v>
      </c>
      <c r="N10" s="57">
        <f>+IF(M10='11 FORMULAS'!$H$4,'11 FORMULAS'!$I$4,IF(M10='11 FORMULAS'!$H$5,'11 FORMULAS'!$I$5,""))</f>
        <v>0.15</v>
      </c>
      <c r="O10" s="6" t="s">
        <v>92</v>
      </c>
      <c r="P10" s="6" t="s">
        <v>94</v>
      </c>
      <c r="Q10" s="6" t="s">
        <v>97</v>
      </c>
      <c r="R10" s="285">
        <f>+IFERROR(K10+N10,"")</f>
        <v>0.25</v>
      </c>
      <c r="S10" s="285">
        <f>IF(L10='11 FORMULAS'!$P$5,C10-(C10*R10),C10)</f>
        <v>0.6</v>
      </c>
      <c r="T10" s="285">
        <f>IF(L10='11 FORMULAS'!$P$6,D10-(D10*R10),D10)</f>
        <v>0.60000000000000009</v>
      </c>
      <c r="U10" s="463">
        <f>+IF(S13="","",S13)</f>
        <v>0.6</v>
      </c>
      <c r="V10" s="466">
        <f>+IF(T13="","",T13)</f>
        <v>0.25312500000000004</v>
      </c>
      <c r="X10" s="282"/>
      <c r="Y10" s="283"/>
      <c r="Z10" s="283"/>
    </row>
    <row r="11" spans="1:26" ht="60.75" customHeight="1" x14ac:dyDescent="0.25">
      <c r="A11" s="470"/>
      <c r="B11" s="473"/>
      <c r="C11" s="476"/>
      <c r="D11" s="479"/>
      <c r="E11" s="62">
        <v>2</v>
      </c>
      <c r="F11" s="321" t="s">
        <v>289</v>
      </c>
      <c r="G11" s="320" t="s">
        <v>288</v>
      </c>
      <c r="H11" s="320" t="s">
        <v>273</v>
      </c>
      <c r="I11" s="317" t="str">
        <f t="shared" si="0"/>
        <v>el Director Técnico es el encargado de controlar la ejecución de las ordenes de trabajo de manera diaria</v>
      </c>
      <c r="J11" s="314" t="s">
        <v>102</v>
      </c>
      <c r="K11" s="58">
        <f>+IF(J11='11 FORMULAS'!$E$4,'11 FORMULAS'!$F$4,IF(J11='11 FORMULAS'!$E$5,'11 FORMULAS'!$F$5,IF(J11='11 FORMULAS'!$E$6,'11 FORMULAS'!$F$6,"")))</f>
        <v>0.1</v>
      </c>
      <c r="L11" s="58" t="str">
        <f>+IF(OR(J11='11 FORMULAS'!$O$4,J11='11 FORMULAS'!$O$5),'11 FORMULAS'!$P$5,IF(J11='11 FORMULAS'!$O$6,'11 FORMULAS'!$P$6,""))</f>
        <v>Impacto</v>
      </c>
      <c r="M11" s="1" t="s">
        <v>89</v>
      </c>
      <c r="N11" s="58">
        <f>+IF(M11='11 FORMULAS'!$H$4,'11 FORMULAS'!$I$4,IF(M11='11 FORMULAS'!$H$5,'11 FORMULAS'!$I$5,""))</f>
        <v>0.15</v>
      </c>
      <c r="O11" s="4" t="s">
        <v>92</v>
      </c>
      <c r="P11" s="4" t="s">
        <v>94</v>
      </c>
      <c r="Q11" s="4" t="s">
        <v>97</v>
      </c>
      <c r="R11" s="286">
        <f t="shared" ref="R11" si="2">+IFERROR(K11+N11,"")</f>
        <v>0.25</v>
      </c>
      <c r="S11" s="286">
        <f>IF(L11='11 FORMULAS'!$P$5,S10-(S10*R11),S10)</f>
        <v>0.6</v>
      </c>
      <c r="T11" s="286">
        <f>IF(L11='11 FORMULAS'!$P$6,T10-(T10*R11),T10)</f>
        <v>0.45000000000000007</v>
      </c>
      <c r="U11" s="464"/>
      <c r="V11" s="467"/>
      <c r="X11" s="282"/>
      <c r="Y11" s="283"/>
      <c r="Z11" s="283"/>
    </row>
    <row r="12" spans="1:26" ht="74.25" customHeight="1" x14ac:dyDescent="0.25">
      <c r="A12" s="470"/>
      <c r="B12" s="473"/>
      <c r="C12" s="476"/>
      <c r="D12" s="479"/>
      <c r="E12" s="62">
        <v>3</v>
      </c>
      <c r="F12" s="321" t="s">
        <v>279</v>
      </c>
      <c r="G12" s="321" t="s">
        <v>280</v>
      </c>
      <c r="H12" s="321" t="s">
        <v>273</v>
      </c>
      <c r="I12" s="317" t="str">
        <f t="shared" si="0"/>
        <v>el profesional universitario UCO es el encargado de recepcionar y asignar ordenes de trabajo de manera diaria</v>
      </c>
      <c r="J12" s="314" t="s">
        <v>102</v>
      </c>
      <c r="K12" s="58">
        <f>+IF(J12='11 FORMULAS'!$E$4,'11 FORMULAS'!$F$4,IF(J12='11 FORMULAS'!$E$5,'11 FORMULAS'!$F$5,IF(J12='11 FORMULAS'!$E$6,'11 FORMULAS'!$F$6,"")))</f>
        <v>0.1</v>
      </c>
      <c r="L12" s="58" t="str">
        <f>+IF(OR(J12='11 FORMULAS'!$O$4,J12='11 FORMULAS'!$O$5),'11 FORMULAS'!$P$5,IF(J12='11 FORMULAS'!$O$6,'11 FORMULAS'!$P$6,""))</f>
        <v>Impacto</v>
      </c>
      <c r="M12" s="1" t="s">
        <v>89</v>
      </c>
      <c r="N12" s="58">
        <f>+IF(M12='11 FORMULAS'!$H$4,'11 FORMULAS'!$I$4,IF(M12='11 FORMULAS'!$H$5,'11 FORMULAS'!$I$5,""))</f>
        <v>0.15</v>
      </c>
      <c r="O12" s="4" t="s">
        <v>92</v>
      </c>
      <c r="P12" s="4" t="s">
        <v>94</v>
      </c>
      <c r="Q12" s="4" t="s">
        <v>97</v>
      </c>
      <c r="R12" s="286">
        <f>+IFERROR(K12+N12,"")</f>
        <v>0.25</v>
      </c>
      <c r="S12" s="286">
        <f>IF(L12='11 FORMULAS'!$P$5,S11-(S11*R12),S11)</f>
        <v>0.6</v>
      </c>
      <c r="T12" s="286">
        <f>IF(L12='11 FORMULAS'!$P$6,T11-(T11*R12),T11)</f>
        <v>0.33750000000000002</v>
      </c>
      <c r="U12" s="464"/>
      <c r="V12" s="467"/>
      <c r="X12" s="282"/>
      <c r="Y12" s="283"/>
      <c r="Z12" s="283"/>
    </row>
    <row r="13" spans="1:26" ht="78.75" customHeight="1" thickBot="1" x14ac:dyDescent="0.3">
      <c r="A13" s="471"/>
      <c r="B13" s="474"/>
      <c r="C13" s="477"/>
      <c r="D13" s="480"/>
      <c r="E13" s="63">
        <v>4</v>
      </c>
      <c r="F13" s="323" t="s">
        <v>281</v>
      </c>
      <c r="G13" s="323" t="s">
        <v>282</v>
      </c>
      <c r="H13" s="321" t="s">
        <v>273</v>
      </c>
      <c r="I13" s="355" t="str">
        <f t="shared" si="0"/>
        <v>el inspector de alcantarillado es el encargado de ejecutar la atención de las ordenes de trabajo  de manera diaria</v>
      </c>
      <c r="J13" s="7" t="s">
        <v>102</v>
      </c>
      <c r="K13" s="59">
        <f>+IF(J13='11 FORMULAS'!$E$4,'11 FORMULAS'!$F$4,IF(J13='11 FORMULAS'!$E$5,'11 FORMULAS'!$F$5,IF(J13='11 FORMULAS'!$E$6,'11 FORMULAS'!$F$6,"")))</f>
        <v>0.1</v>
      </c>
      <c r="L13" s="59" t="str">
        <f>+IF(OR(J13='11 FORMULAS'!$O$4,J13='11 FORMULAS'!$O$5),'11 FORMULAS'!$P$5,IF(J13='11 FORMULAS'!$O$6,'11 FORMULAS'!$P$6,""))</f>
        <v>Impacto</v>
      </c>
      <c r="M13" s="7" t="s">
        <v>89</v>
      </c>
      <c r="N13" s="59">
        <f>+IF(M13='11 FORMULAS'!$H$4,'11 FORMULAS'!$I$4,IF(M13='11 FORMULAS'!$H$5,'11 FORMULAS'!$I$5,""))</f>
        <v>0.15</v>
      </c>
      <c r="O13" s="8" t="s">
        <v>92</v>
      </c>
      <c r="P13" s="8" t="s">
        <v>94</v>
      </c>
      <c r="Q13" s="8" t="s">
        <v>97</v>
      </c>
      <c r="R13" s="287">
        <f t="shared" ref="R13" si="3">+IFERROR(K13+N13,"")</f>
        <v>0.25</v>
      </c>
      <c r="S13" s="287">
        <f>IF(L13='11 FORMULAS'!$P$5,S12-(S12*R13),S12)</f>
        <v>0.6</v>
      </c>
      <c r="T13" s="287">
        <f>IF(L13='11 FORMULAS'!$P$6,T12-(T12*R13),T12)</f>
        <v>0.25312500000000004</v>
      </c>
      <c r="U13" s="465"/>
      <c r="V13" s="468"/>
    </row>
    <row r="14" spans="1:26" ht="68.25" customHeight="1" x14ac:dyDescent="0.25">
      <c r="A14" s="469" t="str">
        <f>'2 CONTEXTO E IDENTIFICACIÓN'!A8</f>
        <v>R3</v>
      </c>
      <c r="B14" s="472" t="str">
        <f>+'2 CONTEXTO E IDENTIFICACIÓN'!E8</f>
        <v>Posibilidad de pérdida Económica y Reputacional por la falta de atención a las afectaciones generadas por actividades de alcantarillado debido a que la parametrización del software permite el cierre de ordenes de trabajo con actividades pendientes.</v>
      </c>
      <c r="C14" s="475">
        <f>+'3 PROBABIL E IMPACTO INHERENTE'!E10</f>
        <v>0.4</v>
      </c>
      <c r="D14" s="478">
        <f>+'3 PROBABIL E IMPACTO INHERENTE'!M10</f>
        <v>0.8</v>
      </c>
      <c r="E14" s="61">
        <v>1</v>
      </c>
      <c r="F14" s="321" t="s">
        <v>292</v>
      </c>
      <c r="G14" s="318" t="s">
        <v>271</v>
      </c>
      <c r="H14" s="318" t="s">
        <v>273</v>
      </c>
      <c r="I14" s="319" t="str">
        <f t="shared" si="0"/>
        <v>el Subgerente tecnico y operativo es el encargado de  tomar decisiones operativas de manera diaria</v>
      </c>
      <c r="J14" s="5" t="s">
        <v>102</v>
      </c>
      <c r="K14" s="57">
        <f>+IF(J14='11 FORMULAS'!$E$4,'11 FORMULAS'!$F$4,IF(J14='11 FORMULAS'!$E$5,'11 FORMULAS'!$F$5,IF(J14='11 FORMULAS'!$E$6,'11 FORMULAS'!$F$6,"")))</f>
        <v>0.1</v>
      </c>
      <c r="L14" s="57" t="str">
        <f>+IF(OR(J14='11 FORMULAS'!$O$4,J14='11 FORMULAS'!$O$5),'11 FORMULAS'!$P$5,IF(J14='11 FORMULAS'!$O$6,'11 FORMULAS'!$P$6,""))</f>
        <v>Impacto</v>
      </c>
      <c r="M14" s="5" t="s">
        <v>89</v>
      </c>
      <c r="N14" s="57">
        <f>+IF(M14='11 FORMULAS'!$H$4,'11 FORMULAS'!$I$4,IF(M14='11 FORMULAS'!$H$5,'11 FORMULAS'!$I$5,""))</f>
        <v>0.15</v>
      </c>
      <c r="O14" s="6" t="s">
        <v>92</v>
      </c>
      <c r="P14" s="6" t="s">
        <v>94</v>
      </c>
      <c r="Q14" s="6" t="s">
        <v>97</v>
      </c>
      <c r="R14" s="285">
        <f>+IFERROR(K14+N14,"")</f>
        <v>0.25</v>
      </c>
      <c r="S14" s="285">
        <f>IF(L14='11 FORMULAS'!$P$5,C14-(C14*R14),C14)</f>
        <v>0.4</v>
      </c>
      <c r="T14" s="285">
        <f>IF(L14='11 FORMULAS'!$P$6,D14-(D14*R14),D14)</f>
        <v>0.60000000000000009</v>
      </c>
      <c r="U14" s="463">
        <f>+IF(S17="","",S17)</f>
        <v>0.4</v>
      </c>
      <c r="V14" s="466">
        <f>+IF(T17="","",T17)</f>
        <v>0.45000000000000007</v>
      </c>
      <c r="X14" s="282"/>
      <c r="Y14" s="283"/>
      <c r="Z14" s="283"/>
    </row>
    <row r="15" spans="1:26" ht="73.5" customHeight="1" x14ac:dyDescent="0.25">
      <c r="A15" s="470"/>
      <c r="B15" s="473"/>
      <c r="C15" s="476"/>
      <c r="D15" s="479"/>
      <c r="E15" s="62">
        <v>2</v>
      </c>
      <c r="F15" s="321" t="s">
        <v>293</v>
      </c>
      <c r="G15" s="321" t="s">
        <v>283</v>
      </c>
      <c r="H15" s="321" t="s">
        <v>273</v>
      </c>
      <c r="I15" s="317" t="str">
        <f t="shared" si="0"/>
        <v>el Profesional universitario UCO es el encargado de recepcionar, asignar y cerrar las ordenes de trabajo de manera diaria</v>
      </c>
      <c r="J15" s="1" t="s">
        <v>102</v>
      </c>
      <c r="K15" s="58">
        <f>+IF(J15='11 FORMULAS'!$E$4,'11 FORMULAS'!$F$4,IF(J15='11 FORMULAS'!$E$5,'11 FORMULAS'!$F$5,IF(J15='11 FORMULAS'!$E$6,'11 FORMULAS'!$F$6,"")))</f>
        <v>0.1</v>
      </c>
      <c r="L15" s="58" t="str">
        <f>+IF(OR(J15='11 FORMULAS'!$O$4,J15='11 FORMULAS'!$O$5),'11 FORMULAS'!$P$5,IF(J15='11 FORMULAS'!$O$6,'11 FORMULAS'!$P$6,""))</f>
        <v>Impacto</v>
      </c>
      <c r="M15" s="1" t="s">
        <v>89</v>
      </c>
      <c r="N15" s="58">
        <f>+IF(M15='11 FORMULAS'!$H$4,'11 FORMULAS'!$I$4,IF(M15='11 FORMULAS'!$H$5,'11 FORMULAS'!$I$5,""))</f>
        <v>0.15</v>
      </c>
      <c r="O15" s="4" t="s">
        <v>92</v>
      </c>
      <c r="P15" s="4" t="s">
        <v>94</v>
      </c>
      <c r="Q15" s="4" t="s">
        <v>97</v>
      </c>
      <c r="R15" s="286">
        <f t="shared" ref="R15" si="4">+IFERROR(K15+N15,"")</f>
        <v>0.25</v>
      </c>
      <c r="S15" s="286">
        <f>IF(L15='11 FORMULAS'!$P$5,S14-(S14*R15),S14)</f>
        <v>0.4</v>
      </c>
      <c r="T15" s="286">
        <f>IF(L15='11 FORMULAS'!$P$6,T14-(T14*R15),T14)</f>
        <v>0.45000000000000007</v>
      </c>
      <c r="U15" s="464"/>
      <c r="V15" s="467"/>
      <c r="X15" s="282"/>
      <c r="Y15" s="283"/>
      <c r="Z15" s="283"/>
    </row>
    <row r="16" spans="1:26" ht="29.45" customHeight="1" x14ac:dyDescent="0.25">
      <c r="A16" s="470"/>
      <c r="B16" s="473"/>
      <c r="C16" s="476"/>
      <c r="D16" s="479"/>
      <c r="E16" s="62">
        <v>3</v>
      </c>
      <c r="F16" s="321"/>
      <c r="G16" s="208"/>
      <c r="H16" s="208"/>
      <c r="I16" s="279" t="str">
        <f t="shared" si="0"/>
        <v xml:space="preserve">  </v>
      </c>
      <c r="J16" s="1"/>
      <c r="K16" s="58" t="str">
        <f>+IF(J16='11 FORMULAS'!$E$4,'11 FORMULAS'!$F$4,IF(J16='11 FORMULAS'!$E$5,'11 FORMULAS'!$F$5,IF(J16='11 FORMULAS'!$E$6,'11 FORMULAS'!$F$6,"")))</f>
        <v/>
      </c>
      <c r="L16" s="58" t="str">
        <f>+IF(OR(J16='11 FORMULAS'!$O$4,J16='11 FORMULAS'!$O$5),'11 FORMULAS'!$P$5,IF(J16='11 FORMULAS'!$O$6,'11 FORMULAS'!$P$6,""))</f>
        <v/>
      </c>
      <c r="M16" s="1"/>
      <c r="N16" s="58" t="str">
        <f>+IF(M16='11 FORMULAS'!$H$4,'11 FORMULAS'!$I$4,IF(M16='11 FORMULAS'!$H$5,'11 FORMULAS'!$I$5,""))</f>
        <v/>
      </c>
      <c r="O16" s="4"/>
      <c r="P16" s="4"/>
      <c r="Q16" s="4"/>
      <c r="R16" s="286" t="str">
        <f>+IFERROR(K16+N16,"")</f>
        <v/>
      </c>
      <c r="S16" s="286">
        <f>IF(L16='11 FORMULAS'!$P$5,S15-(S15*R16),S15)</f>
        <v>0.4</v>
      </c>
      <c r="T16" s="286">
        <f>IF(L16='11 FORMULAS'!$P$6,T15-(T15*R16),T15)</f>
        <v>0.45000000000000007</v>
      </c>
      <c r="U16" s="464"/>
      <c r="V16" s="467"/>
      <c r="X16" s="282"/>
      <c r="Y16" s="283"/>
      <c r="Z16" s="283"/>
    </row>
    <row r="17" spans="1:26" ht="60.75" customHeight="1" thickBot="1" x14ac:dyDescent="0.3">
      <c r="A17" s="471"/>
      <c r="B17" s="474"/>
      <c r="C17" s="477"/>
      <c r="D17" s="480"/>
      <c r="E17" s="63">
        <v>4</v>
      </c>
      <c r="F17" s="323"/>
      <c r="G17" s="209"/>
      <c r="H17" s="209"/>
      <c r="I17" s="280" t="str">
        <f t="shared" si="0"/>
        <v xml:space="preserve">  </v>
      </c>
      <c r="J17" s="7"/>
      <c r="K17" s="59" t="str">
        <f>+IF(J17='11 FORMULAS'!$E$4,'11 FORMULAS'!$F$4,IF(J17='11 FORMULAS'!$E$5,'11 FORMULAS'!$F$5,IF(J17='11 FORMULAS'!$E$6,'11 FORMULAS'!$F$6,"")))</f>
        <v/>
      </c>
      <c r="L17" s="59" t="str">
        <f>+IF(OR(J17='11 FORMULAS'!$O$4,J17='11 FORMULAS'!$O$5),'11 FORMULAS'!$P$5,IF(J17='11 FORMULAS'!$O$6,'11 FORMULAS'!$P$6,""))</f>
        <v/>
      </c>
      <c r="M17" s="7"/>
      <c r="N17" s="59" t="str">
        <f>+IF(M17='11 FORMULAS'!$H$4,'11 FORMULAS'!$I$4,IF(M17='11 FORMULAS'!$H$5,'11 FORMULAS'!$I$5,""))</f>
        <v/>
      </c>
      <c r="O17" s="8"/>
      <c r="P17" s="8"/>
      <c r="Q17" s="8"/>
      <c r="R17" s="287" t="str">
        <f t="shared" ref="R17" si="5">+IFERROR(K17+N17,"")</f>
        <v/>
      </c>
      <c r="S17" s="287">
        <f>IF(L17='11 FORMULAS'!$P$5,S16-(S16*R17),S16)</f>
        <v>0.4</v>
      </c>
      <c r="T17" s="287">
        <f>IF(L17='11 FORMULAS'!$P$6,T16-(T16*R17),T16)</f>
        <v>0.45000000000000007</v>
      </c>
      <c r="U17" s="465"/>
      <c r="V17" s="468"/>
    </row>
    <row r="18" spans="1:26" ht="29.45" customHeight="1" x14ac:dyDescent="0.25">
      <c r="A18" s="469" t="str">
        <f>'2 CONTEXTO E IDENTIFICACIÓN'!A9</f>
        <v>R4</v>
      </c>
      <c r="B18" s="472" t="str">
        <f>+'2 CONTEXTO E IDENTIFICACIÓN'!E9</f>
        <v>Posibilidad de pérdida Económica y Reputacional Por la captacion del caudal de las plantas de tratamiento  de los municipios  por encima del lt/s consecionados  Debido a la falta de medicion en el sistema de las bocatomas</v>
      </c>
      <c r="C18" s="475">
        <f>+'3 PROBABIL E IMPACTO INHERENTE'!E11</f>
        <v>0.6</v>
      </c>
      <c r="D18" s="478">
        <f>+'3 PROBABIL E IMPACTO INHERENTE'!M11</f>
        <v>0.8</v>
      </c>
      <c r="E18" s="61">
        <v>1</v>
      </c>
      <c r="F18" s="318" t="s">
        <v>306</v>
      </c>
      <c r="G18" s="318" t="s">
        <v>316</v>
      </c>
      <c r="H18" s="318" t="s">
        <v>317</v>
      </c>
      <c r="I18" s="278" t="str">
        <f t="shared" si="0"/>
        <v>el Gerente es el encargado de  asignar recursos anualmente</v>
      </c>
      <c r="J18" s="5"/>
      <c r="K18" s="57" t="str">
        <f>+IF(J18='11 FORMULAS'!$E$4,'11 FORMULAS'!$F$4,IF(J18='11 FORMULAS'!$E$5,'11 FORMULAS'!$F$5,IF(J18='11 FORMULAS'!$E$6,'11 FORMULAS'!$F$6,"")))</f>
        <v/>
      </c>
      <c r="L18" s="57" t="str">
        <f>+IF(OR(J18='11 FORMULAS'!$O$4,J18='11 FORMULAS'!$O$5),'11 FORMULAS'!$P$5,IF(J18='11 FORMULAS'!$O$6,'11 FORMULAS'!$P$6,""))</f>
        <v/>
      </c>
      <c r="M18" s="5"/>
      <c r="N18" s="57" t="str">
        <f>+IF(M18='11 FORMULAS'!$H$4,'11 FORMULAS'!$I$4,IF(M18='11 FORMULAS'!$H$5,'11 FORMULAS'!$I$5,""))</f>
        <v/>
      </c>
      <c r="O18" s="6"/>
      <c r="P18" s="6"/>
      <c r="Q18" s="6"/>
      <c r="R18" s="285" t="str">
        <f>+IFERROR(K18+N18,"")</f>
        <v/>
      </c>
      <c r="S18" s="285">
        <f>IF(L18='11 FORMULAS'!$P$5,C18-(C18*R18),C18)</f>
        <v>0.6</v>
      </c>
      <c r="T18" s="285">
        <f>IF(L18='11 FORMULAS'!$P$6,D18-(D18*R18),D18)</f>
        <v>0.8</v>
      </c>
      <c r="U18" s="463">
        <f>+IF(S21="","",S21)</f>
        <v>0.6</v>
      </c>
      <c r="V18" s="466">
        <f>+IF(T21="","",T21)</f>
        <v>0.8</v>
      </c>
      <c r="X18" s="282"/>
      <c r="Y18" s="283"/>
      <c r="Z18" s="283"/>
    </row>
    <row r="19" spans="1:26" ht="29.45" customHeight="1" x14ac:dyDescent="0.25">
      <c r="A19" s="470"/>
      <c r="B19" s="473"/>
      <c r="C19" s="476"/>
      <c r="D19" s="479"/>
      <c r="E19" s="62">
        <v>2</v>
      </c>
      <c r="F19" s="321" t="s">
        <v>318</v>
      </c>
      <c r="G19" s="321" t="s">
        <v>319</v>
      </c>
      <c r="H19" s="321" t="s">
        <v>317</v>
      </c>
      <c r="I19" s="279" t="str">
        <f t="shared" si="0"/>
        <v>el Subgerente técnico y operativo es el encargado de gestionar la adquisición de los equipos de medición  anualmente</v>
      </c>
      <c r="J19" s="1"/>
      <c r="K19" s="58" t="str">
        <f>+IF(J19='11 FORMULAS'!$E$4,'11 FORMULAS'!$F$4,IF(J19='11 FORMULAS'!$E$5,'11 FORMULAS'!$F$5,IF(J19='11 FORMULAS'!$E$6,'11 FORMULAS'!$F$6,"")))</f>
        <v/>
      </c>
      <c r="L19" s="58" t="str">
        <f>+IF(OR(J19='11 FORMULAS'!$O$4,J19='11 FORMULAS'!$O$5),'11 FORMULAS'!$P$5,IF(J19='11 FORMULAS'!$O$6,'11 FORMULAS'!$P$6,""))</f>
        <v/>
      </c>
      <c r="M19" s="1"/>
      <c r="N19" s="58" t="str">
        <f>+IF(M19='11 FORMULAS'!$H$4,'11 FORMULAS'!$I$4,IF(M19='11 FORMULAS'!$H$5,'11 FORMULAS'!$I$5,""))</f>
        <v/>
      </c>
      <c r="O19" s="4"/>
      <c r="P19" s="4"/>
      <c r="Q19" s="4"/>
      <c r="R19" s="286" t="str">
        <f t="shared" ref="R19" si="6">+IFERROR(K19+N19,"")</f>
        <v/>
      </c>
      <c r="S19" s="286">
        <f>IF(L19='11 FORMULAS'!$P$5,S18-(S18*R19),S18)</f>
        <v>0.6</v>
      </c>
      <c r="T19" s="286">
        <f>IF(L19='11 FORMULAS'!$P$6,T18-(T18*R19),T18)</f>
        <v>0.8</v>
      </c>
      <c r="U19" s="464"/>
      <c r="V19" s="467"/>
      <c r="X19" s="282"/>
      <c r="Y19" s="283"/>
      <c r="Z19" s="283"/>
    </row>
    <row r="20" spans="1:26" ht="29.45" customHeight="1" x14ac:dyDescent="0.25">
      <c r="A20" s="470"/>
      <c r="B20" s="473"/>
      <c r="C20" s="476"/>
      <c r="D20" s="479"/>
      <c r="E20" s="62">
        <v>3</v>
      </c>
      <c r="F20" s="321" t="s">
        <v>320</v>
      </c>
      <c r="G20" s="321" t="s">
        <v>321</v>
      </c>
      <c r="H20" s="321" t="s">
        <v>270</v>
      </c>
      <c r="I20" s="279" t="str">
        <f t="shared" si="0"/>
        <v>el Profesional de apoyo a plantas es el encargado de  identificar las necesidades cuando se requiera</v>
      </c>
      <c r="J20" s="1"/>
      <c r="K20" s="58" t="str">
        <f>+IF(J20='11 FORMULAS'!$E$4,'11 FORMULAS'!$F$4,IF(J20='11 FORMULAS'!$E$5,'11 FORMULAS'!$F$5,IF(J20='11 FORMULAS'!$E$6,'11 FORMULAS'!$F$6,"")))</f>
        <v/>
      </c>
      <c r="L20" s="58" t="str">
        <f>+IF(OR(J20='11 FORMULAS'!$O$4,J20='11 FORMULAS'!$O$5),'11 FORMULAS'!$P$5,IF(J20='11 FORMULAS'!$O$6,'11 FORMULAS'!$P$6,""))</f>
        <v/>
      </c>
      <c r="M20" s="1"/>
      <c r="N20" s="58" t="str">
        <f>+IF(M20='11 FORMULAS'!$H$4,'11 FORMULAS'!$I$4,IF(M20='11 FORMULAS'!$H$5,'11 FORMULAS'!$I$5,""))</f>
        <v/>
      </c>
      <c r="O20" s="4"/>
      <c r="P20" s="4"/>
      <c r="Q20" s="4"/>
      <c r="R20" s="286" t="str">
        <f>+IFERROR(K20+N20,"")</f>
        <v/>
      </c>
      <c r="S20" s="286">
        <f>IF(L20='11 FORMULAS'!$P$5,S19-(S19*R20),S19)</f>
        <v>0.6</v>
      </c>
      <c r="T20" s="286">
        <f>IF(L20='11 FORMULAS'!$P$6,T19-(T19*R20),T19)</f>
        <v>0.8</v>
      </c>
      <c r="U20" s="464"/>
      <c r="V20" s="467"/>
      <c r="X20" s="282"/>
      <c r="Y20" s="283"/>
      <c r="Z20" s="283"/>
    </row>
    <row r="21" spans="1:26" ht="29.45" customHeight="1" thickBot="1" x14ac:dyDescent="0.3">
      <c r="A21" s="471"/>
      <c r="B21" s="474"/>
      <c r="C21" s="477"/>
      <c r="D21" s="480"/>
      <c r="E21" s="63">
        <v>4</v>
      </c>
      <c r="F21" s="323"/>
      <c r="G21" s="209"/>
      <c r="H21" s="209"/>
      <c r="I21" s="280" t="str">
        <f t="shared" si="0"/>
        <v xml:space="preserve">  </v>
      </c>
      <c r="J21" s="7"/>
      <c r="K21" s="59" t="str">
        <f>+IF(J21='11 FORMULAS'!$E$4,'11 FORMULAS'!$F$4,IF(J21='11 FORMULAS'!$E$5,'11 FORMULAS'!$F$5,IF(J21='11 FORMULAS'!$E$6,'11 FORMULAS'!$F$6,"")))</f>
        <v/>
      </c>
      <c r="L21" s="59" t="str">
        <f>+IF(OR(J21='11 FORMULAS'!$O$4,J21='11 FORMULAS'!$O$5),'11 FORMULAS'!$P$5,IF(J21='11 FORMULAS'!$O$6,'11 FORMULAS'!$P$6,""))</f>
        <v/>
      </c>
      <c r="M21" s="7"/>
      <c r="N21" s="59" t="str">
        <f>+IF(M21='11 FORMULAS'!$H$4,'11 FORMULAS'!$I$4,IF(M21='11 FORMULAS'!$H$5,'11 FORMULAS'!$I$5,""))</f>
        <v/>
      </c>
      <c r="O21" s="8"/>
      <c r="P21" s="8"/>
      <c r="Q21" s="8"/>
      <c r="R21" s="287" t="str">
        <f t="shared" ref="R21" si="7">+IFERROR(K21+N21,"")</f>
        <v/>
      </c>
      <c r="S21" s="287">
        <f>IF(L21='11 FORMULAS'!$P$5,S20-(S20*R21),S20)</f>
        <v>0.6</v>
      </c>
      <c r="T21" s="287">
        <f>IF(L21='11 FORMULAS'!$P$6,T20-(T20*R21),T20)</f>
        <v>0.8</v>
      </c>
      <c r="U21" s="465"/>
      <c r="V21" s="468"/>
    </row>
    <row r="22" spans="1:26" ht="29.45" customHeight="1" x14ac:dyDescent="0.25">
      <c r="A22" s="469" t="str">
        <f>'2 CONTEXTO E IDENTIFICACIÓN'!A10</f>
        <v>R5</v>
      </c>
      <c r="B22" s="472" t="str">
        <f>+'2 CONTEXTO E IDENTIFICACIÓN'!E10</f>
        <v>Posibilidad de pérdida Económica y Reputacional por condiciones de calidad de agua cruda que no permite tratabilidad y afectaciones de tipo climático debido a crecientes que generan arrastre de solidos y elevacion en los niveles de turbierdad en agua cruda</v>
      </c>
      <c r="C22" s="475">
        <f>+'3 PROBABIL E IMPACTO INHERENTE'!E12</f>
        <v>0.6</v>
      </c>
      <c r="D22" s="478">
        <f>+'3 PROBABIL E IMPACTO INHERENTE'!M12</f>
        <v>0.8</v>
      </c>
      <c r="E22" s="61">
        <v>1</v>
      </c>
      <c r="F22" s="321" t="s">
        <v>287</v>
      </c>
      <c r="G22" s="318" t="s">
        <v>313</v>
      </c>
      <c r="H22" s="318" t="s">
        <v>270</v>
      </c>
      <c r="I22" s="278" t="str">
        <f t="shared" si="0"/>
        <v>el Subgerente Técnico y Operativo es el encargado de  tomar decisiones operativas cuando hay cambios climaticos para mantener el caudal de entrada cuando se requiera</v>
      </c>
      <c r="J22" s="5"/>
      <c r="K22" s="57" t="str">
        <f>+IF(J22='11 FORMULAS'!$E$4,'11 FORMULAS'!$F$4,IF(J22='11 FORMULAS'!$E$5,'11 FORMULAS'!$F$5,IF(J22='11 FORMULAS'!$E$6,'11 FORMULAS'!$F$6,"")))</f>
        <v/>
      </c>
      <c r="L22" s="57" t="str">
        <f>+IF(OR(J22='11 FORMULAS'!$O$4,J22='11 FORMULAS'!$O$5),'11 FORMULAS'!$P$5,IF(J22='11 FORMULAS'!$O$6,'11 FORMULAS'!$P$6,""))</f>
        <v/>
      </c>
      <c r="M22" s="5"/>
      <c r="N22" s="57" t="str">
        <f>+IF(M22='11 FORMULAS'!$H$4,'11 FORMULAS'!$I$4,IF(M22='11 FORMULAS'!$H$5,'11 FORMULAS'!$I$5,""))</f>
        <v/>
      </c>
      <c r="O22" s="6"/>
      <c r="P22" s="6"/>
      <c r="Q22" s="6"/>
      <c r="R22" s="285" t="str">
        <f>+IFERROR(K22+N22,"")</f>
        <v/>
      </c>
      <c r="S22" s="285">
        <f>IF(L22='11 FORMULAS'!$P$5,C22-(C22*R22),C22)</f>
        <v>0.6</v>
      </c>
      <c r="T22" s="285">
        <f>IF(L22='11 FORMULAS'!$P$6,D22-(D22*R22),D22)</f>
        <v>0.8</v>
      </c>
      <c r="U22" s="463">
        <f>+IF(S25="","",S25)</f>
        <v>0.6</v>
      </c>
      <c r="V22" s="466">
        <f>+IF(T25="","",T25)</f>
        <v>0.8</v>
      </c>
      <c r="X22" s="282"/>
      <c r="Y22" s="283"/>
      <c r="Z22" s="283"/>
    </row>
    <row r="23" spans="1:26" ht="29.45" customHeight="1" x14ac:dyDescent="0.25">
      <c r="A23" s="470"/>
      <c r="B23" s="473"/>
      <c r="C23" s="476"/>
      <c r="D23" s="479"/>
      <c r="E23" s="62">
        <v>2</v>
      </c>
      <c r="F23" s="321" t="s">
        <v>314</v>
      </c>
      <c r="G23" s="320" t="s">
        <v>315</v>
      </c>
      <c r="H23" s="321" t="s">
        <v>273</v>
      </c>
      <c r="I23" s="279" t="str">
        <f t="shared" si="0"/>
        <v>el  Director Técnico es el encargado de coordinar las operaciones de las bocatomas y plantas de tratamiento de agua potable de manera diaria</v>
      </c>
      <c r="J23" s="1"/>
      <c r="K23" s="58" t="str">
        <f>+IF(J23='11 FORMULAS'!$E$4,'11 FORMULAS'!$F$4,IF(J23='11 FORMULAS'!$E$5,'11 FORMULAS'!$F$5,IF(J23='11 FORMULAS'!$E$6,'11 FORMULAS'!$F$6,"")))</f>
        <v/>
      </c>
      <c r="L23" s="58" t="str">
        <f>+IF(OR(J23='11 FORMULAS'!$O$4,J23='11 FORMULAS'!$O$5),'11 FORMULAS'!$P$5,IF(J23='11 FORMULAS'!$O$6,'11 FORMULAS'!$P$6,""))</f>
        <v/>
      </c>
      <c r="M23" s="1"/>
      <c r="N23" s="58" t="str">
        <f>+IF(M23='11 FORMULAS'!$H$4,'11 FORMULAS'!$I$4,IF(M23='11 FORMULAS'!$H$5,'11 FORMULAS'!$I$5,""))</f>
        <v/>
      </c>
      <c r="O23" s="4"/>
      <c r="P23" s="4"/>
      <c r="Q23" s="4"/>
      <c r="R23" s="286" t="str">
        <f t="shared" ref="R23" si="8">+IFERROR(K23+N23,"")</f>
        <v/>
      </c>
      <c r="S23" s="286">
        <f>IF(L23='11 FORMULAS'!$P$5,S22-(S22*R23),S22)</f>
        <v>0.6</v>
      </c>
      <c r="T23" s="286">
        <f>IF(L23='11 FORMULAS'!$P$6,T22-(T22*R23),T22)</f>
        <v>0.8</v>
      </c>
      <c r="U23" s="464"/>
      <c r="V23" s="467"/>
      <c r="X23" s="282"/>
      <c r="Y23" s="283"/>
      <c r="Z23" s="283"/>
    </row>
    <row r="24" spans="1:26" ht="29.45" customHeight="1" x14ac:dyDescent="0.25">
      <c r="A24" s="470"/>
      <c r="B24" s="473"/>
      <c r="C24" s="476"/>
      <c r="D24" s="479"/>
      <c r="E24" s="62">
        <v>3</v>
      </c>
      <c r="F24" s="321" t="s">
        <v>279</v>
      </c>
      <c r="G24" s="321" t="s">
        <v>310</v>
      </c>
      <c r="H24" s="321" t="s">
        <v>273</v>
      </c>
      <c r="I24" s="279" t="str">
        <f t="shared" si="0"/>
        <v>el profesional universitario UCO es el encargado de recepción y asignación de ordenes de trabajo de manera diaria</v>
      </c>
      <c r="J24" s="1"/>
      <c r="K24" s="58" t="str">
        <f>+IF(J24='11 FORMULAS'!$E$4,'11 FORMULAS'!$F$4,IF(J24='11 FORMULAS'!$E$5,'11 FORMULAS'!$F$5,IF(J24='11 FORMULAS'!$E$6,'11 FORMULAS'!$F$6,"")))</f>
        <v/>
      </c>
      <c r="L24" s="58" t="str">
        <f>+IF(OR(J24='11 FORMULAS'!$O$4,J24='11 FORMULAS'!$O$5),'11 FORMULAS'!$P$5,IF(J24='11 FORMULAS'!$O$6,'11 FORMULAS'!$P$6,""))</f>
        <v/>
      </c>
      <c r="M24" s="1"/>
      <c r="N24" s="58" t="str">
        <f>+IF(M24='11 FORMULAS'!$H$4,'11 FORMULAS'!$I$4,IF(M24='11 FORMULAS'!$H$5,'11 FORMULAS'!$I$5,""))</f>
        <v/>
      </c>
      <c r="O24" s="4"/>
      <c r="P24" s="4"/>
      <c r="Q24" s="4"/>
      <c r="R24" s="286" t="str">
        <f>+IFERROR(K24+N24,"")</f>
        <v/>
      </c>
      <c r="S24" s="286">
        <f>IF(L24='11 FORMULAS'!$P$5,S23-(S23*R24),S23)</f>
        <v>0.6</v>
      </c>
      <c r="T24" s="286">
        <f>IF(L24='11 FORMULAS'!$P$6,T23-(T23*R24),T23)</f>
        <v>0.8</v>
      </c>
      <c r="U24" s="464"/>
      <c r="V24" s="467"/>
      <c r="X24" s="282"/>
      <c r="Y24" s="283"/>
      <c r="Z24" s="283"/>
    </row>
    <row r="25" spans="1:26" ht="29.45" customHeight="1" thickBot="1" x14ac:dyDescent="0.3">
      <c r="A25" s="471"/>
      <c r="B25" s="474"/>
      <c r="C25" s="477"/>
      <c r="D25" s="480"/>
      <c r="E25" s="63">
        <v>4</v>
      </c>
      <c r="F25" s="323" t="s">
        <v>311</v>
      </c>
      <c r="G25" s="323" t="s">
        <v>312</v>
      </c>
      <c r="H25" s="323" t="s">
        <v>273</v>
      </c>
      <c r="I25" s="280" t="str">
        <f t="shared" si="0"/>
        <v>los Inspectores de acueducto son los encargados de ejecutar las ordenes de trabajo de manera diaria</v>
      </c>
      <c r="J25" s="7"/>
      <c r="K25" s="59" t="str">
        <f>+IF(J25='11 FORMULAS'!$E$4,'11 FORMULAS'!$F$4,IF(J25='11 FORMULAS'!$E$5,'11 FORMULAS'!$F$5,IF(J25='11 FORMULAS'!$E$6,'11 FORMULAS'!$F$6,"")))</f>
        <v/>
      </c>
      <c r="L25" s="59" t="str">
        <f>+IF(OR(J25='11 FORMULAS'!$O$4,J25='11 FORMULAS'!$O$5),'11 FORMULAS'!$P$5,IF(J25='11 FORMULAS'!$O$6,'11 FORMULAS'!$P$6,""))</f>
        <v/>
      </c>
      <c r="M25" s="7"/>
      <c r="N25" s="59" t="str">
        <f>+IF(M25='11 FORMULAS'!$H$4,'11 FORMULAS'!$I$4,IF(M25='11 FORMULAS'!$H$5,'11 FORMULAS'!$I$5,""))</f>
        <v/>
      </c>
      <c r="O25" s="8"/>
      <c r="P25" s="8"/>
      <c r="Q25" s="8"/>
      <c r="R25" s="287" t="str">
        <f t="shared" ref="R25" si="9">+IFERROR(K25+N25,"")</f>
        <v/>
      </c>
      <c r="S25" s="287">
        <f>IF(L25='11 FORMULAS'!$P$5,S24-(S24*R25),S24)</f>
        <v>0.6</v>
      </c>
      <c r="T25" s="287">
        <f>IF(L25='11 FORMULAS'!$P$6,T24-(T24*R25),T24)</f>
        <v>0.8</v>
      </c>
      <c r="U25" s="465"/>
      <c r="V25" s="468"/>
    </row>
    <row r="26" spans="1:26" ht="29.45" customHeight="1" x14ac:dyDescent="0.25">
      <c r="A26" s="469" t="str">
        <f>'2 CONTEXTO E IDENTIFICACIÓN'!A11</f>
        <v>R6</v>
      </c>
      <c r="B26" s="472" t="str">
        <f>+'2 CONTEXTO E IDENTIFICACIÓN'!E11</f>
        <v>Posibilidad de pérdida Económica y Reputacional por el aumento en el índice de agua no contabilizada por pérdidas técnicas  debido a la infraestructura de produccion ,almacenameinto y distribucion en condiciones inadecuadas,  y la reparación inoportuna de fugas y daños en las redes de acueducto.</v>
      </c>
      <c r="C26" s="475">
        <f>+'3 PROBABIL E IMPACTO INHERENTE'!E13</f>
        <v>0.6</v>
      </c>
      <c r="D26" s="478">
        <f>+'3 PROBABIL E IMPACTO INHERENTE'!M13</f>
        <v>0.8</v>
      </c>
      <c r="E26" s="61">
        <v>1</v>
      </c>
      <c r="F26" s="321" t="s">
        <v>322</v>
      </c>
      <c r="G26" s="318" t="s">
        <v>307</v>
      </c>
      <c r="H26" s="318" t="s">
        <v>270</v>
      </c>
      <c r="I26" s="278" t="str">
        <f t="shared" si="0"/>
        <v>| asignación de recursos para contratación de personal cuando se requiera</v>
      </c>
      <c r="J26" s="5"/>
      <c r="K26" s="57" t="str">
        <f>+IF(J26='11 FORMULAS'!$E$4,'11 FORMULAS'!$F$4,IF(J26='11 FORMULAS'!$E$5,'11 FORMULAS'!$F$5,IF(J26='11 FORMULAS'!$E$6,'11 FORMULAS'!$F$6,"")))</f>
        <v/>
      </c>
      <c r="L26" s="57" t="str">
        <f>+IF(OR(J26='11 FORMULAS'!$O$4,J26='11 FORMULAS'!$O$5),'11 FORMULAS'!$P$5,IF(J26='11 FORMULAS'!$O$6,'11 FORMULAS'!$P$6,""))</f>
        <v/>
      </c>
      <c r="M26" s="5"/>
      <c r="N26" s="57" t="str">
        <f>+IF(M26='11 FORMULAS'!$H$4,'11 FORMULAS'!$I$4,IF(M26='11 FORMULAS'!$H$5,'11 FORMULAS'!$I$5,""))</f>
        <v/>
      </c>
      <c r="O26" s="6"/>
      <c r="P26" s="6"/>
      <c r="Q26" s="6"/>
      <c r="R26" s="285" t="str">
        <f>+IFERROR(K26+N26,"")</f>
        <v/>
      </c>
      <c r="S26" s="285">
        <f>IF(L26='11 FORMULAS'!$P$5,C26-(C26*R26),C26)</f>
        <v>0.6</v>
      </c>
      <c r="T26" s="285">
        <f>IF(L26='11 FORMULAS'!$P$6,D26-(D26*R26),D26)</f>
        <v>0.8</v>
      </c>
      <c r="U26" s="463">
        <f>+IF(S29="","",S29)</f>
        <v>0.6</v>
      </c>
      <c r="V26" s="466">
        <f>+IF(T29="","",T29)</f>
        <v>0.8</v>
      </c>
      <c r="X26" s="282"/>
      <c r="Y26" s="283"/>
      <c r="Z26" s="283"/>
    </row>
    <row r="27" spans="1:26" ht="29.45" customHeight="1" x14ac:dyDescent="0.25">
      <c r="A27" s="470"/>
      <c r="B27" s="473"/>
      <c r="C27" s="476"/>
      <c r="D27" s="479"/>
      <c r="E27" s="62">
        <v>2</v>
      </c>
      <c r="F27" s="321" t="s">
        <v>308</v>
      </c>
      <c r="G27" s="320" t="s">
        <v>309</v>
      </c>
      <c r="H27" s="321" t="s">
        <v>273</v>
      </c>
      <c r="I27" s="279" t="str">
        <f t="shared" si="0"/>
        <v>el Subgerente Técnico es el encargado de  tomar decisiones administrativas de manera diaria</v>
      </c>
      <c r="J27" s="1"/>
      <c r="K27" s="58" t="str">
        <f>+IF(J27='11 FORMULAS'!$E$4,'11 FORMULAS'!$F$4,IF(J27='11 FORMULAS'!$E$5,'11 FORMULAS'!$F$5,IF(J27='11 FORMULAS'!$E$6,'11 FORMULAS'!$F$6,"")))</f>
        <v/>
      </c>
      <c r="L27" s="58" t="str">
        <f>+IF(OR(J27='11 FORMULAS'!$O$4,J27='11 FORMULAS'!$O$5),'11 FORMULAS'!$P$5,IF(J27='11 FORMULAS'!$O$6,'11 FORMULAS'!$P$6,""))</f>
        <v/>
      </c>
      <c r="M27" s="1"/>
      <c r="N27" s="58" t="str">
        <f>+IF(M27='11 FORMULAS'!$H$4,'11 FORMULAS'!$I$4,IF(M27='11 FORMULAS'!$H$5,'11 FORMULAS'!$I$5,""))</f>
        <v/>
      </c>
      <c r="O27" s="4"/>
      <c r="P27" s="4"/>
      <c r="Q27" s="4"/>
      <c r="R27" s="286" t="str">
        <f t="shared" ref="R27" si="10">+IFERROR(K27+N27,"")</f>
        <v/>
      </c>
      <c r="S27" s="286">
        <f>IF(L27='11 FORMULAS'!$P$5,S26-(S26*R27),S26)</f>
        <v>0.6</v>
      </c>
      <c r="T27" s="286">
        <f>IF(L27='11 FORMULAS'!$P$6,T26-(T26*R27),T26)</f>
        <v>0.8</v>
      </c>
      <c r="U27" s="464"/>
      <c r="V27" s="467"/>
      <c r="X27" s="282"/>
      <c r="Y27" s="283"/>
      <c r="Z27" s="283"/>
    </row>
    <row r="28" spans="1:26" ht="29.45" customHeight="1" x14ac:dyDescent="0.25">
      <c r="A28" s="470"/>
      <c r="B28" s="473"/>
      <c r="C28" s="476"/>
      <c r="D28" s="479"/>
      <c r="E28" s="62">
        <v>3</v>
      </c>
      <c r="F28" s="321" t="s">
        <v>279</v>
      </c>
      <c r="G28" s="321" t="s">
        <v>310</v>
      </c>
      <c r="H28" s="321" t="s">
        <v>273</v>
      </c>
      <c r="I28" s="279" t="str">
        <f t="shared" si="0"/>
        <v>el profesional universitario UCO es el encargado de recepción y asignación de ordenes de trabajo de manera diaria</v>
      </c>
      <c r="J28" s="1"/>
      <c r="K28" s="58" t="str">
        <f>+IF(J28='11 FORMULAS'!$E$4,'11 FORMULAS'!$F$4,IF(J28='11 FORMULAS'!$E$5,'11 FORMULAS'!$F$5,IF(J28='11 FORMULAS'!$E$6,'11 FORMULAS'!$F$6,"")))</f>
        <v/>
      </c>
      <c r="L28" s="58" t="str">
        <f>+IF(OR(J28='11 FORMULAS'!$O$4,J28='11 FORMULAS'!$O$5),'11 FORMULAS'!$P$5,IF(J28='11 FORMULAS'!$O$6,'11 FORMULAS'!$P$6,""))</f>
        <v/>
      </c>
      <c r="M28" s="1"/>
      <c r="N28" s="58" t="str">
        <f>+IF(M28='11 FORMULAS'!$H$4,'11 FORMULAS'!$I$4,IF(M28='11 FORMULAS'!$H$5,'11 FORMULAS'!$I$5,""))</f>
        <v/>
      </c>
      <c r="O28" s="4"/>
      <c r="P28" s="4"/>
      <c r="Q28" s="4"/>
      <c r="R28" s="286" t="str">
        <f>+IFERROR(K28+N28,"")</f>
        <v/>
      </c>
      <c r="S28" s="286">
        <f>IF(L28='11 FORMULAS'!$P$5,S27-(S27*R28),S27)</f>
        <v>0.6</v>
      </c>
      <c r="T28" s="286">
        <f>IF(L28='11 FORMULAS'!$P$6,T27-(T27*R28),T27)</f>
        <v>0.8</v>
      </c>
      <c r="U28" s="464"/>
      <c r="V28" s="467"/>
      <c r="X28" s="282"/>
      <c r="Y28" s="283"/>
      <c r="Z28" s="283"/>
    </row>
    <row r="29" spans="1:26" ht="29.45" customHeight="1" thickBot="1" x14ac:dyDescent="0.3">
      <c r="A29" s="471"/>
      <c r="B29" s="474"/>
      <c r="C29" s="477"/>
      <c r="D29" s="480"/>
      <c r="E29" s="63">
        <v>4</v>
      </c>
      <c r="F29" s="323" t="s">
        <v>311</v>
      </c>
      <c r="G29" s="323" t="s">
        <v>312</v>
      </c>
      <c r="H29" s="323" t="s">
        <v>273</v>
      </c>
      <c r="I29" s="280" t="str">
        <f t="shared" si="0"/>
        <v>los Inspectores de acueducto son los encargados de ejecutar las ordenes de trabajo de manera diaria</v>
      </c>
      <c r="J29" s="7"/>
      <c r="K29" s="59" t="str">
        <f>+IF(J29='11 FORMULAS'!$E$4,'11 FORMULAS'!$F$4,IF(J29='11 FORMULAS'!$E$5,'11 FORMULAS'!$F$5,IF(J29='11 FORMULAS'!$E$6,'11 FORMULAS'!$F$6,"")))</f>
        <v/>
      </c>
      <c r="L29" s="59" t="str">
        <f>+IF(OR(J29='11 FORMULAS'!$O$4,J29='11 FORMULAS'!$O$5),'11 FORMULAS'!$P$5,IF(J29='11 FORMULAS'!$O$6,'11 FORMULAS'!$P$6,""))</f>
        <v/>
      </c>
      <c r="M29" s="7"/>
      <c r="N29" s="59" t="str">
        <f>+IF(M29='11 FORMULAS'!$H$4,'11 FORMULAS'!$I$4,IF(M29='11 FORMULAS'!$H$5,'11 FORMULAS'!$I$5,""))</f>
        <v/>
      </c>
      <c r="O29" s="8"/>
      <c r="P29" s="8"/>
      <c r="Q29" s="8"/>
      <c r="R29" s="287" t="str">
        <f t="shared" ref="R29" si="11">+IFERROR(K29+N29,"")</f>
        <v/>
      </c>
      <c r="S29" s="287">
        <f>IF(L29='11 FORMULAS'!$P$5,S28-(S28*R29),S28)</f>
        <v>0.6</v>
      </c>
      <c r="T29" s="287">
        <f>IF(L29='11 FORMULAS'!$P$6,T28-(T28*R29),T28)</f>
        <v>0.8</v>
      </c>
      <c r="U29" s="465"/>
      <c r="V29" s="468"/>
    </row>
    <row r="30" spans="1:26" ht="29.45" customHeight="1" x14ac:dyDescent="0.25">
      <c r="A30" s="469" t="str">
        <f>'2 CONTEXTO E IDENTIFICACIÓN'!A12</f>
        <v>R7</v>
      </c>
      <c r="B30" s="472" t="str">
        <f>+'2 CONTEXTO E IDENTIFICACIÓN'!E12</f>
        <v>Posibilidad de pérdida Económica y Reputacional por la atención inoportuna de las solicitudes de reparación de acueducto debido a la falta de seguimiento a las ordenes de trabajo generadas, falta de personal operativo para los grupos de trabajo y falta de asignación de recursos o de disponibilidad de materiales.</v>
      </c>
      <c r="C30" s="475">
        <f>+'3 PROBABIL E IMPACTO INHERENTE'!E14</f>
        <v>0.6</v>
      </c>
      <c r="D30" s="478">
        <f>+'3 PROBABIL E IMPACTO INHERENTE'!M14</f>
        <v>0.6</v>
      </c>
      <c r="E30" s="61">
        <v>1</v>
      </c>
      <c r="F30" s="321" t="s">
        <v>287</v>
      </c>
      <c r="G30" s="318" t="s">
        <v>271</v>
      </c>
      <c r="H30" s="318" t="s">
        <v>272</v>
      </c>
      <c r="I30" s="278" t="str">
        <f t="shared" ref="I30:I61" si="12">+CONCATENATE(F30," ",G30," ",H30)</f>
        <v>el Subgerente Técnico y Operativo es el encargado de  tomar decisiones operativas de manera diairia</v>
      </c>
      <c r="J30" s="5"/>
      <c r="K30" s="57" t="str">
        <f>+IF(J30='11 FORMULAS'!$E$4,'11 FORMULAS'!$F$4,IF(J30='11 FORMULAS'!$E$5,'11 FORMULAS'!$F$5,IF(J30='11 FORMULAS'!$E$6,'11 FORMULAS'!$F$6,"")))</f>
        <v/>
      </c>
      <c r="L30" s="57" t="str">
        <f>+IF(OR(J30='11 FORMULAS'!$O$4,J30='11 FORMULAS'!$O$5),'11 FORMULAS'!$P$5,IF(J30='11 FORMULAS'!$O$6,'11 FORMULAS'!$P$6,""))</f>
        <v/>
      </c>
      <c r="M30" s="5"/>
      <c r="N30" s="57" t="str">
        <f>+IF(M30='11 FORMULAS'!$H$4,'11 FORMULAS'!$I$4,IF(M30='11 FORMULAS'!$H$5,'11 FORMULAS'!$I$5,""))</f>
        <v/>
      </c>
      <c r="O30" s="6"/>
      <c r="P30" s="6"/>
      <c r="Q30" s="6"/>
      <c r="R30" s="285" t="str">
        <f>+IFERROR(K30+N30,"")</f>
        <v/>
      </c>
      <c r="S30" s="285">
        <f>IF(L30='11 FORMULAS'!$P$5,C30-(C30*R30),C30)</f>
        <v>0.6</v>
      </c>
      <c r="T30" s="285">
        <f>IF(L30='11 FORMULAS'!$P$6,D30-(D30*R30),D30)</f>
        <v>0.6</v>
      </c>
      <c r="U30" s="463">
        <f>+IF(S33="","",S33)</f>
        <v>0.6</v>
      </c>
      <c r="V30" s="466">
        <f>+IF(T33="","",T33)</f>
        <v>0.6</v>
      </c>
      <c r="X30" s="282"/>
      <c r="Y30" s="283"/>
      <c r="Z30" s="283"/>
    </row>
    <row r="31" spans="1:26" ht="29.45" customHeight="1" x14ac:dyDescent="0.25">
      <c r="A31" s="470"/>
      <c r="B31" s="473"/>
      <c r="C31" s="476"/>
      <c r="D31" s="479"/>
      <c r="E31" s="62">
        <v>2</v>
      </c>
      <c r="F31" s="321" t="s">
        <v>290</v>
      </c>
      <c r="G31" s="320" t="s">
        <v>288</v>
      </c>
      <c r="H31" s="320" t="s">
        <v>273</v>
      </c>
      <c r="I31" s="279" t="str">
        <f t="shared" si="12"/>
        <v>el Director tecnico que es el encargado de  controlar la ejecución de las ordenes de trabajo de manera diaria</v>
      </c>
      <c r="J31" s="1"/>
      <c r="K31" s="58" t="str">
        <f>+IF(J31='11 FORMULAS'!$E$4,'11 FORMULAS'!$F$4,IF(J31='11 FORMULAS'!$E$5,'11 FORMULAS'!$F$5,IF(J31='11 FORMULAS'!$E$6,'11 FORMULAS'!$F$6,"")))</f>
        <v/>
      </c>
      <c r="L31" s="58" t="str">
        <f>+IF(OR(J31='11 FORMULAS'!$O$4,J31='11 FORMULAS'!$O$5),'11 FORMULAS'!$P$5,IF(J31='11 FORMULAS'!$O$6,'11 FORMULAS'!$P$6,""))</f>
        <v/>
      </c>
      <c r="M31" s="1"/>
      <c r="N31" s="58" t="str">
        <f>+IF(M31='11 FORMULAS'!$H$4,'11 FORMULAS'!$I$4,IF(M31='11 FORMULAS'!$H$5,'11 FORMULAS'!$I$5,""))</f>
        <v/>
      </c>
      <c r="O31" s="4"/>
      <c r="P31" s="4"/>
      <c r="Q31" s="4"/>
      <c r="R31" s="286" t="str">
        <f t="shared" ref="R31" si="13">+IFERROR(K31+N31,"")</f>
        <v/>
      </c>
      <c r="S31" s="286">
        <f>IF(L31='11 FORMULAS'!$P$5,S30-(S30*R31),S30)</f>
        <v>0.6</v>
      </c>
      <c r="T31" s="286">
        <f>IF(L31='11 FORMULAS'!$P$6,T30-(T30*R31),T30)</f>
        <v>0.6</v>
      </c>
      <c r="U31" s="464"/>
      <c r="V31" s="467"/>
      <c r="X31" s="282"/>
      <c r="Y31" s="283"/>
      <c r="Z31" s="283"/>
    </row>
    <row r="32" spans="1:26" ht="29.45" customHeight="1" x14ac:dyDescent="0.25">
      <c r="A32" s="470"/>
      <c r="B32" s="473"/>
      <c r="C32" s="476"/>
      <c r="D32" s="479"/>
      <c r="E32" s="62">
        <v>3</v>
      </c>
      <c r="F32" s="321" t="s">
        <v>293</v>
      </c>
      <c r="G32" s="321" t="s">
        <v>280</v>
      </c>
      <c r="H32" s="321" t="s">
        <v>273</v>
      </c>
      <c r="I32" s="279" t="str">
        <f t="shared" si="12"/>
        <v>el Profesional universitario UCO es el encargado de recepcionar y asignar ordenes de trabajo de manera diaria</v>
      </c>
      <c r="J32" s="1"/>
      <c r="K32" s="58" t="str">
        <f>+IF(J32='11 FORMULAS'!$E$4,'11 FORMULAS'!$F$4,IF(J32='11 FORMULAS'!$E$5,'11 FORMULAS'!$F$5,IF(J32='11 FORMULAS'!$E$6,'11 FORMULAS'!$F$6,"")))</f>
        <v/>
      </c>
      <c r="L32" s="58" t="str">
        <f>+IF(OR(J32='11 FORMULAS'!$O$4,J32='11 FORMULAS'!$O$5),'11 FORMULAS'!$P$5,IF(J32='11 FORMULAS'!$O$6,'11 FORMULAS'!$P$6,""))</f>
        <v/>
      </c>
      <c r="M32" s="1"/>
      <c r="N32" s="58" t="str">
        <f>+IF(M32='11 FORMULAS'!$H$4,'11 FORMULAS'!$I$4,IF(M32='11 FORMULAS'!$H$5,'11 FORMULAS'!$I$5,""))</f>
        <v/>
      </c>
      <c r="O32" s="4"/>
      <c r="P32" s="4"/>
      <c r="Q32" s="4"/>
      <c r="R32" s="286" t="str">
        <f>+IFERROR(K32+N32,"")</f>
        <v/>
      </c>
      <c r="S32" s="286">
        <f>IF(L32='11 FORMULAS'!$P$5,S31-(S31*R32),S31)</f>
        <v>0.6</v>
      </c>
      <c r="T32" s="286">
        <f>IF(L32='11 FORMULAS'!$P$6,T31-(T31*R32),T31)</f>
        <v>0.6</v>
      </c>
      <c r="U32" s="464"/>
      <c r="V32" s="467"/>
      <c r="X32" s="282"/>
      <c r="Y32" s="283"/>
      <c r="Z32" s="283"/>
    </row>
    <row r="33" spans="1:26" ht="29.45" customHeight="1" thickBot="1" x14ac:dyDescent="0.3">
      <c r="A33" s="471"/>
      <c r="B33" s="474"/>
      <c r="C33" s="477"/>
      <c r="D33" s="480"/>
      <c r="E33" s="63">
        <v>4</v>
      </c>
      <c r="F33" s="323" t="s">
        <v>305</v>
      </c>
      <c r="G33" s="323" t="s">
        <v>282</v>
      </c>
      <c r="H33" s="321" t="s">
        <v>273</v>
      </c>
      <c r="I33" s="280" t="str">
        <f t="shared" si="12"/>
        <v>el Inspector de acueducto es el encargado de ejecutar la atención de las ordenes de trabajo  de manera diaria</v>
      </c>
      <c r="J33" s="7"/>
      <c r="K33" s="59" t="str">
        <f>+IF(J33='11 FORMULAS'!$E$4,'11 FORMULAS'!$F$4,IF(J33='11 FORMULAS'!$E$5,'11 FORMULAS'!$F$5,IF(J33='11 FORMULAS'!$E$6,'11 FORMULAS'!$F$6,"")))</f>
        <v/>
      </c>
      <c r="L33" s="59" t="str">
        <f>+IF(OR(J33='11 FORMULAS'!$O$4,J33='11 FORMULAS'!$O$5),'11 FORMULAS'!$P$5,IF(J33='11 FORMULAS'!$O$6,'11 FORMULAS'!$P$6,""))</f>
        <v/>
      </c>
      <c r="M33" s="7"/>
      <c r="N33" s="59" t="str">
        <f>+IF(M33='11 FORMULAS'!$H$4,'11 FORMULAS'!$I$4,IF(M33='11 FORMULAS'!$H$5,'11 FORMULAS'!$I$5,""))</f>
        <v/>
      </c>
      <c r="O33" s="8"/>
      <c r="P33" s="8"/>
      <c r="Q33" s="8"/>
      <c r="R33" s="287" t="str">
        <f t="shared" ref="R33" si="14">+IFERROR(K33+N33,"")</f>
        <v/>
      </c>
      <c r="S33" s="287">
        <f>IF(L33='11 FORMULAS'!$P$5,S32-(S32*R33),S32)</f>
        <v>0.6</v>
      </c>
      <c r="T33" s="287">
        <f>IF(L33='11 FORMULAS'!$P$6,T32-(T32*R33),T32)</f>
        <v>0.6</v>
      </c>
      <c r="U33" s="465"/>
      <c r="V33" s="468"/>
    </row>
    <row r="34" spans="1:26" ht="29.45" customHeight="1" x14ac:dyDescent="0.25">
      <c r="A34" s="469" t="str">
        <f>'2 CONTEXTO E IDENTIFICACIÓN'!A13</f>
        <v>R10</v>
      </c>
      <c r="B34" s="472" t="str">
        <f>+'2 CONTEXTO E IDENTIFICACIÓN'!E13</f>
        <v xml:space="preserve">  </v>
      </c>
      <c r="C34" s="475" t="str">
        <f>+'3 PROBABIL E IMPACTO INHERENTE'!E15</f>
        <v/>
      </c>
      <c r="D34" s="478" t="str">
        <f>+'3 PROBABIL E IMPACTO INHERENTE'!M15</f>
        <v/>
      </c>
      <c r="E34" s="61">
        <v>1</v>
      </c>
      <c r="F34" s="318"/>
      <c r="G34" s="64"/>
      <c r="H34" s="64"/>
      <c r="I34" s="278" t="str">
        <f t="shared" si="12"/>
        <v xml:space="preserve">  </v>
      </c>
      <c r="J34" s="5"/>
      <c r="K34" s="57" t="str">
        <f>+IF(J34='11 FORMULAS'!$E$4,'11 FORMULAS'!$F$4,IF(J34='11 FORMULAS'!$E$5,'11 FORMULAS'!$F$5,IF(J34='11 FORMULAS'!$E$6,'11 FORMULAS'!$F$6,"")))</f>
        <v/>
      </c>
      <c r="L34" s="57" t="str">
        <f>+IF(OR(J34='11 FORMULAS'!$O$4,J34='11 FORMULAS'!$O$5),'11 FORMULAS'!$P$5,IF(J34='11 FORMULAS'!$O$6,'11 FORMULAS'!$P$6,""))</f>
        <v/>
      </c>
      <c r="M34" s="5"/>
      <c r="N34" s="57" t="str">
        <f>+IF(M34='11 FORMULAS'!$H$4,'11 FORMULAS'!$I$4,IF(M34='11 FORMULAS'!$H$5,'11 FORMULAS'!$I$5,""))</f>
        <v/>
      </c>
      <c r="O34" s="6"/>
      <c r="P34" s="6"/>
      <c r="Q34" s="6"/>
      <c r="R34" s="285" t="str">
        <f>+IFERROR(K34+N34,"")</f>
        <v/>
      </c>
      <c r="S34" s="285" t="str">
        <f>IF(L34='11 FORMULAS'!$P$5,C34-(C34*R34),C34)</f>
        <v/>
      </c>
      <c r="T34" s="285" t="str">
        <f>IF(L34='11 FORMULAS'!$P$6,D34-(D34*R34),D34)</f>
        <v/>
      </c>
      <c r="U34" s="463" t="str">
        <f>+IF(S37="","",S37)</f>
        <v/>
      </c>
      <c r="V34" s="466" t="str">
        <f>+IF(T37="","",T37)</f>
        <v/>
      </c>
      <c r="X34" s="282"/>
      <c r="Y34" s="283"/>
      <c r="Z34" s="283"/>
    </row>
    <row r="35" spans="1:26" ht="29.45" customHeight="1" x14ac:dyDescent="0.25">
      <c r="A35" s="470"/>
      <c r="B35" s="473"/>
      <c r="C35" s="476"/>
      <c r="D35" s="479"/>
      <c r="E35" s="62">
        <v>2</v>
      </c>
      <c r="F35" s="321"/>
      <c r="G35" s="208"/>
      <c r="H35" s="208"/>
      <c r="I35" s="279" t="str">
        <f t="shared" si="12"/>
        <v xml:space="preserve">  </v>
      </c>
      <c r="J35" s="1"/>
      <c r="K35" s="58" t="str">
        <f>+IF(J35='11 FORMULAS'!$E$4,'11 FORMULAS'!$F$4,IF(J35='11 FORMULAS'!$E$5,'11 FORMULAS'!$F$5,IF(J35='11 FORMULAS'!$E$6,'11 FORMULAS'!$F$6,"")))</f>
        <v/>
      </c>
      <c r="L35" s="58" t="str">
        <f>+IF(OR(J35='11 FORMULAS'!$O$4,J35='11 FORMULAS'!$O$5),'11 FORMULAS'!$P$5,IF(J35='11 FORMULAS'!$O$6,'11 FORMULAS'!$P$6,""))</f>
        <v/>
      </c>
      <c r="M35" s="1"/>
      <c r="N35" s="58" t="str">
        <f>+IF(M35='11 FORMULAS'!$H$4,'11 FORMULAS'!$I$4,IF(M35='11 FORMULAS'!$H$5,'11 FORMULAS'!$I$5,""))</f>
        <v/>
      </c>
      <c r="O35" s="4"/>
      <c r="P35" s="4"/>
      <c r="Q35" s="4"/>
      <c r="R35" s="286" t="str">
        <f t="shared" ref="R35" si="15">+IFERROR(K35+N35,"")</f>
        <v/>
      </c>
      <c r="S35" s="286" t="str">
        <f>IF(L35='11 FORMULAS'!$P$5,S34-(S34*R35),S34)</f>
        <v/>
      </c>
      <c r="T35" s="286" t="str">
        <f>IF(L35='11 FORMULAS'!$P$6,T34-(T34*R35),T34)</f>
        <v/>
      </c>
      <c r="U35" s="464"/>
      <c r="V35" s="467"/>
      <c r="X35" s="282"/>
      <c r="Y35" s="283"/>
      <c r="Z35" s="283"/>
    </row>
    <row r="36" spans="1:26" ht="29.45" customHeight="1" x14ac:dyDescent="0.25">
      <c r="A36" s="470"/>
      <c r="B36" s="473"/>
      <c r="C36" s="476"/>
      <c r="D36" s="479"/>
      <c r="E36" s="62">
        <v>3</v>
      </c>
      <c r="F36" s="321"/>
      <c r="G36" s="208"/>
      <c r="H36" s="208"/>
      <c r="I36" s="279" t="str">
        <f t="shared" si="12"/>
        <v xml:space="preserve">  </v>
      </c>
      <c r="J36" s="1"/>
      <c r="K36" s="58" t="str">
        <f>+IF(J36='11 FORMULAS'!$E$4,'11 FORMULAS'!$F$4,IF(J36='11 FORMULAS'!$E$5,'11 FORMULAS'!$F$5,IF(J36='11 FORMULAS'!$E$6,'11 FORMULAS'!$F$6,"")))</f>
        <v/>
      </c>
      <c r="L36" s="58" t="str">
        <f>+IF(OR(J36='11 FORMULAS'!$O$4,J36='11 FORMULAS'!$O$5),'11 FORMULAS'!$P$5,IF(J36='11 FORMULAS'!$O$6,'11 FORMULAS'!$P$6,""))</f>
        <v/>
      </c>
      <c r="M36" s="1"/>
      <c r="N36" s="58" t="str">
        <f>+IF(M36='11 FORMULAS'!$H$4,'11 FORMULAS'!$I$4,IF(M36='11 FORMULAS'!$H$5,'11 FORMULAS'!$I$5,""))</f>
        <v/>
      </c>
      <c r="O36" s="4"/>
      <c r="P36" s="4"/>
      <c r="Q36" s="4"/>
      <c r="R36" s="286" t="str">
        <f>+IFERROR(K36+N36,"")</f>
        <v/>
      </c>
      <c r="S36" s="286" t="str">
        <f>IF(L36='11 FORMULAS'!$P$5,S35-(S35*R36),S35)</f>
        <v/>
      </c>
      <c r="T36" s="286" t="str">
        <f>IF(L36='11 FORMULAS'!$P$6,T35-(T35*R36),T35)</f>
        <v/>
      </c>
      <c r="U36" s="464"/>
      <c r="V36" s="467"/>
      <c r="X36" s="282"/>
      <c r="Y36" s="283"/>
      <c r="Z36" s="283"/>
    </row>
    <row r="37" spans="1:26" ht="29.45" customHeight="1" thickBot="1" x14ac:dyDescent="0.3">
      <c r="A37" s="471"/>
      <c r="B37" s="474"/>
      <c r="C37" s="477"/>
      <c r="D37" s="480"/>
      <c r="E37" s="63">
        <v>4</v>
      </c>
      <c r="F37" s="323"/>
      <c r="G37" s="209"/>
      <c r="H37" s="209"/>
      <c r="I37" s="280" t="str">
        <f t="shared" si="12"/>
        <v xml:space="preserve">  </v>
      </c>
      <c r="J37" s="7"/>
      <c r="K37" s="59" t="str">
        <f>+IF(J37='11 FORMULAS'!$E$4,'11 FORMULAS'!$F$4,IF(J37='11 FORMULAS'!$E$5,'11 FORMULAS'!$F$5,IF(J37='11 FORMULAS'!$E$6,'11 FORMULAS'!$F$6,"")))</f>
        <v/>
      </c>
      <c r="L37" s="59" t="str">
        <f>+IF(OR(J37='11 FORMULAS'!$O$4,J37='11 FORMULAS'!$O$5),'11 FORMULAS'!$P$5,IF(J37='11 FORMULAS'!$O$6,'11 FORMULAS'!$P$6,""))</f>
        <v/>
      </c>
      <c r="M37" s="7"/>
      <c r="N37" s="59" t="str">
        <f>+IF(M37='11 FORMULAS'!$H$4,'11 FORMULAS'!$I$4,IF(M37='11 FORMULAS'!$H$5,'11 FORMULAS'!$I$5,""))</f>
        <v/>
      </c>
      <c r="O37" s="8"/>
      <c r="P37" s="8"/>
      <c r="Q37" s="8"/>
      <c r="R37" s="287" t="str">
        <f t="shared" ref="R37" si="16">+IFERROR(K37+N37,"")</f>
        <v/>
      </c>
      <c r="S37" s="287" t="str">
        <f>IF(L37='11 FORMULAS'!$P$5,S36-(S36*R37),S36)</f>
        <v/>
      </c>
      <c r="T37" s="287" t="str">
        <f>IF(L37='11 FORMULAS'!$P$6,T36-(T36*R37),T36)</f>
        <v/>
      </c>
      <c r="U37" s="465"/>
      <c r="V37" s="468"/>
    </row>
    <row r="38" spans="1:26" ht="29.45" customHeight="1" x14ac:dyDescent="0.25">
      <c r="A38" s="469" t="str">
        <f>'2 CONTEXTO E IDENTIFICACIÓN'!A14</f>
        <v>R11</v>
      </c>
      <c r="B38" s="472" t="str">
        <f>+'2 CONTEXTO E IDENTIFICACIÓN'!E14</f>
        <v xml:space="preserve">  </v>
      </c>
      <c r="C38" s="475" t="str">
        <f>+'3 PROBABIL E IMPACTO INHERENTE'!E16</f>
        <v/>
      </c>
      <c r="D38" s="478" t="str">
        <f>+'3 PROBABIL E IMPACTO INHERENTE'!M16</f>
        <v/>
      </c>
      <c r="E38" s="61">
        <v>1</v>
      </c>
      <c r="F38" s="318"/>
      <c r="G38" s="64"/>
      <c r="H38" s="64"/>
      <c r="I38" s="278" t="str">
        <f t="shared" si="12"/>
        <v xml:space="preserve">  </v>
      </c>
      <c r="J38" s="5"/>
      <c r="K38" s="57" t="str">
        <f>+IF(J38='11 FORMULAS'!$E$4,'11 FORMULAS'!$F$4,IF(J38='11 FORMULAS'!$E$5,'11 FORMULAS'!$F$5,IF(J38='11 FORMULAS'!$E$6,'11 FORMULAS'!$F$6,"")))</f>
        <v/>
      </c>
      <c r="L38" s="57" t="str">
        <f>+IF(OR(J38='11 FORMULAS'!$O$4,J38='11 FORMULAS'!$O$5),'11 FORMULAS'!$P$5,IF(J38='11 FORMULAS'!$O$6,'11 FORMULAS'!$P$6,""))</f>
        <v/>
      </c>
      <c r="M38" s="5"/>
      <c r="N38" s="57" t="str">
        <f>+IF(M38='11 FORMULAS'!$H$4,'11 FORMULAS'!$I$4,IF(M38='11 FORMULAS'!$H$5,'11 FORMULAS'!$I$5,""))</f>
        <v/>
      </c>
      <c r="O38" s="6"/>
      <c r="P38" s="6"/>
      <c r="Q38" s="6"/>
      <c r="R38" s="285" t="str">
        <f>+IFERROR(K38+N38,"")</f>
        <v/>
      </c>
      <c r="S38" s="285" t="str">
        <f>IF(L38='11 FORMULAS'!$P$5,C38-(C38*R38),C38)</f>
        <v/>
      </c>
      <c r="T38" s="285" t="str">
        <f>IF(L38='11 FORMULAS'!$P$6,D38-(D38*R38),D38)</f>
        <v/>
      </c>
      <c r="U38" s="463" t="str">
        <f>+IF(S41="","",S41)</f>
        <v/>
      </c>
      <c r="V38" s="466" t="str">
        <f>+IF(T41="","",T41)</f>
        <v/>
      </c>
      <c r="X38" s="282"/>
      <c r="Y38" s="283"/>
      <c r="Z38" s="283"/>
    </row>
    <row r="39" spans="1:26" ht="29.45" customHeight="1" x14ac:dyDescent="0.25">
      <c r="A39" s="470"/>
      <c r="B39" s="473"/>
      <c r="C39" s="476"/>
      <c r="D39" s="479"/>
      <c r="E39" s="62">
        <v>2</v>
      </c>
      <c r="F39" s="321"/>
      <c r="G39" s="208"/>
      <c r="H39" s="208"/>
      <c r="I39" s="279" t="str">
        <f t="shared" si="12"/>
        <v xml:space="preserve">  </v>
      </c>
      <c r="J39" s="1"/>
      <c r="K39" s="58" t="str">
        <f>+IF(J39='11 FORMULAS'!$E$4,'11 FORMULAS'!$F$4,IF(J39='11 FORMULAS'!$E$5,'11 FORMULAS'!$F$5,IF(J39='11 FORMULAS'!$E$6,'11 FORMULAS'!$F$6,"")))</f>
        <v/>
      </c>
      <c r="L39" s="58" t="str">
        <f>+IF(OR(J39='11 FORMULAS'!$O$4,J39='11 FORMULAS'!$O$5),'11 FORMULAS'!$P$5,IF(J39='11 FORMULAS'!$O$6,'11 FORMULAS'!$P$6,""))</f>
        <v/>
      </c>
      <c r="M39" s="1"/>
      <c r="N39" s="58" t="str">
        <f>+IF(M39='11 FORMULAS'!$H$4,'11 FORMULAS'!$I$4,IF(M39='11 FORMULAS'!$H$5,'11 FORMULAS'!$I$5,""))</f>
        <v/>
      </c>
      <c r="O39" s="4"/>
      <c r="P39" s="4"/>
      <c r="Q39" s="4"/>
      <c r="R39" s="286" t="str">
        <f t="shared" ref="R39" si="17">+IFERROR(K39+N39,"")</f>
        <v/>
      </c>
      <c r="S39" s="286" t="str">
        <f>IF(L39='11 FORMULAS'!$P$5,S38-(S38*R39),S38)</f>
        <v/>
      </c>
      <c r="T39" s="286" t="str">
        <f>IF(L39='11 FORMULAS'!$P$6,T38-(T38*R39),T38)</f>
        <v/>
      </c>
      <c r="U39" s="464"/>
      <c r="V39" s="467"/>
      <c r="X39" s="282"/>
      <c r="Y39" s="283"/>
      <c r="Z39" s="283"/>
    </row>
    <row r="40" spans="1:26" ht="29.45" customHeight="1" x14ac:dyDescent="0.25">
      <c r="A40" s="470"/>
      <c r="B40" s="473"/>
      <c r="C40" s="476"/>
      <c r="D40" s="479"/>
      <c r="E40" s="62">
        <v>3</v>
      </c>
      <c r="F40" s="321"/>
      <c r="G40" s="208"/>
      <c r="H40" s="208"/>
      <c r="I40" s="279" t="str">
        <f t="shared" si="12"/>
        <v xml:space="preserve">  </v>
      </c>
      <c r="J40" s="1"/>
      <c r="K40" s="58" t="str">
        <f>+IF(J40='11 FORMULAS'!$E$4,'11 FORMULAS'!$F$4,IF(J40='11 FORMULAS'!$E$5,'11 FORMULAS'!$F$5,IF(J40='11 FORMULAS'!$E$6,'11 FORMULAS'!$F$6,"")))</f>
        <v/>
      </c>
      <c r="L40" s="58" t="str">
        <f>+IF(OR(J40='11 FORMULAS'!$O$4,J40='11 FORMULAS'!$O$5),'11 FORMULAS'!$P$5,IF(J40='11 FORMULAS'!$O$6,'11 FORMULAS'!$P$6,""))</f>
        <v/>
      </c>
      <c r="M40" s="1"/>
      <c r="N40" s="58" t="str">
        <f>+IF(M40='11 FORMULAS'!$H$4,'11 FORMULAS'!$I$4,IF(M40='11 FORMULAS'!$H$5,'11 FORMULAS'!$I$5,""))</f>
        <v/>
      </c>
      <c r="O40" s="4"/>
      <c r="P40" s="4"/>
      <c r="Q40" s="4"/>
      <c r="R40" s="286" t="str">
        <f>+IFERROR(K40+N40,"")</f>
        <v/>
      </c>
      <c r="S40" s="286" t="str">
        <f>IF(L40='11 FORMULAS'!$P$5,S39-(S39*R40),S39)</f>
        <v/>
      </c>
      <c r="T40" s="286" t="str">
        <f>IF(L40='11 FORMULAS'!$P$6,T39-(T39*R40),T39)</f>
        <v/>
      </c>
      <c r="U40" s="464"/>
      <c r="V40" s="467"/>
      <c r="X40" s="282"/>
      <c r="Y40" s="283"/>
      <c r="Z40" s="283"/>
    </row>
    <row r="41" spans="1:26" ht="29.45" customHeight="1" thickBot="1" x14ac:dyDescent="0.3">
      <c r="A41" s="471"/>
      <c r="B41" s="474"/>
      <c r="C41" s="477"/>
      <c r="D41" s="480"/>
      <c r="E41" s="63">
        <v>4</v>
      </c>
      <c r="F41" s="323"/>
      <c r="G41" s="209"/>
      <c r="H41" s="209"/>
      <c r="I41" s="280" t="str">
        <f t="shared" si="12"/>
        <v xml:space="preserve">  </v>
      </c>
      <c r="J41" s="7"/>
      <c r="K41" s="59" t="str">
        <f>+IF(J41='11 FORMULAS'!$E$4,'11 FORMULAS'!$F$4,IF(J41='11 FORMULAS'!$E$5,'11 FORMULAS'!$F$5,IF(J41='11 FORMULAS'!$E$6,'11 FORMULAS'!$F$6,"")))</f>
        <v/>
      </c>
      <c r="L41" s="59" t="str">
        <f>+IF(OR(J41='11 FORMULAS'!$O$4,J41='11 FORMULAS'!$O$5),'11 FORMULAS'!$P$5,IF(J41='11 FORMULAS'!$O$6,'11 FORMULAS'!$P$6,""))</f>
        <v/>
      </c>
      <c r="M41" s="7"/>
      <c r="N41" s="59" t="str">
        <f>+IF(M41='11 FORMULAS'!$H$4,'11 FORMULAS'!$I$4,IF(M41='11 FORMULAS'!$H$5,'11 FORMULAS'!$I$5,""))</f>
        <v/>
      </c>
      <c r="O41" s="8"/>
      <c r="P41" s="8"/>
      <c r="Q41" s="8"/>
      <c r="R41" s="287" t="str">
        <f t="shared" ref="R41" si="18">+IFERROR(K41+N41,"")</f>
        <v/>
      </c>
      <c r="S41" s="287" t="str">
        <f>IF(L41='11 FORMULAS'!$P$5,S40-(S40*R41),S40)</f>
        <v/>
      </c>
      <c r="T41" s="287" t="str">
        <f>IF(L41='11 FORMULAS'!$P$6,T40-(T40*R41),T40)</f>
        <v/>
      </c>
      <c r="U41" s="465"/>
      <c r="V41" s="468"/>
    </row>
    <row r="42" spans="1:26" ht="29.45" customHeight="1" x14ac:dyDescent="0.25">
      <c r="A42" s="469" t="str">
        <f>'2 CONTEXTO E IDENTIFICACIÓN'!A15</f>
        <v>R12</v>
      </c>
      <c r="B42" s="472" t="str">
        <f>+'2 CONTEXTO E IDENTIFICACIÓN'!E15</f>
        <v xml:space="preserve">  </v>
      </c>
      <c r="C42" s="475" t="str">
        <f>+'3 PROBABIL E IMPACTO INHERENTE'!E17</f>
        <v/>
      </c>
      <c r="D42" s="478" t="str">
        <f>+'3 PROBABIL E IMPACTO INHERENTE'!M17</f>
        <v/>
      </c>
      <c r="E42" s="61">
        <v>1</v>
      </c>
      <c r="F42" s="318"/>
      <c r="G42" s="64"/>
      <c r="H42" s="64"/>
      <c r="I42" s="278" t="str">
        <f t="shared" si="12"/>
        <v xml:space="preserve">  </v>
      </c>
      <c r="J42" s="5"/>
      <c r="K42" s="57" t="str">
        <f>+IF(J42='11 FORMULAS'!$E$4,'11 FORMULAS'!$F$4,IF(J42='11 FORMULAS'!$E$5,'11 FORMULAS'!$F$5,IF(J42='11 FORMULAS'!$E$6,'11 FORMULAS'!$F$6,"")))</f>
        <v/>
      </c>
      <c r="L42" s="57" t="str">
        <f>+IF(OR(J42='11 FORMULAS'!$O$4,J42='11 FORMULAS'!$O$5),'11 FORMULAS'!$P$5,IF(J42='11 FORMULAS'!$O$6,'11 FORMULAS'!$P$6,""))</f>
        <v/>
      </c>
      <c r="M42" s="5"/>
      <c r="N42" s="57" t="str">
        <f>+IF(M42='11 FORMULAS'!$H$4,'11 FORMULAS'!$I$4,IF(M42='11 FORMULAS'!$H$5,'11 FORMULAS'!$I$5,""))</f>
        <v/>
      </c>
      <c r="O42" s="6"/>
      <c r="P42" s="6"/>
      <c r="Q42" s="6"/>
      <c r="R42" s="285" t="str">
        <f>+IFERROR(K42+N42,"")</f>
        <v/>
      </c>
      <c r="S42" s="285" t="str">
        <f>IF(L42='11 FORMULAS'!$P$5,C42-(C42*R42),C42)</f>
        <v/>
      </c>
      <c r="T42" s="285" t="str">
        <f>IF(L42='11 FORMULAS'!$P$6,D42-(D42*R42),D42)</f>
        <v/>
      </c>
      <c r="U42" s="463" t="str">
        <f>+IF(S45="","",S45)</f>
        <v/>
      </c>
      <c r="V42" s="466" t="str">
        <f>+IF(T45="","",T45)</f>
        <v/>
      </c>
      <c r="X42" s="282"/>
      <c r="Y42" s="283"/>
      <c r="Z42" s="283"/>
    </row>
    <row r="43" spans="1:26" ht="29.45" customHeight="1" x14ac:dyDescent="0.25">
      <c r="A43" s="470"/>
      <c r="B43" s="473"/>
      <c r="C43" s="476"/>
      <c r="D43" s="479"/>
      <c r="E43" s="62">
        <v>2</v>
      </c>
      <c r="F43" s="321"/>
      <c r="G43" s="208"/>
      <c r="H43" s="208"/>
      <c r="I43" s="279" t="str">
        <f t="shared" si="12"/>
        <v xml:space="preserve">  </v>
      </c>
      <c r="J43" s="1"/>
      <c r="K43" s="58" t="str">
        <f>+IF(J43='11 FORMULAS'!$E$4,'11 FORMULAS'!$F$4,IF(J43='11 FORMULAS'!$E$5,'11 FORMULAS'!$F$5,IF(J43='11 FORMULAS'!$E$6,'11 FORMULAS'!$F$6,"")))</f>
        <v/>
      </c>
      <c r="L43" s="58" t="str">
        <f>+IF(OR(J43='11 FORMULAS'!$O$4,J43='11 FORMULAS'!$O$5),'11 FORMULAS'!$P$5,IF(J43='11 FORMULAS'!$O$6,'11 FORMULAS'!$P$6,""))</f>
        <v/>
      </c>
      <c r="M43" s="1"/>
      <c r="N43" s="58" t="str">
        <f>+IF(M43='11 FORMULAS'!$H$4,'11 FORMULAS'!$I$4,IF(M43='11 FORMULAS'!$H$5,'11 FORMULAS'!$I$5,""))</f>
        <v/>
      </c>
      <c r="O43" s="4"/>
      <c r="P43" s="4"/>
      <c r="Q43" s="4"/>
      <c r="R43" s="286" t="str">
        <f t="shared" ref="R43" si="19">+IFERROR(K43+N43,"")</f>
        <v/>
      </c>
      <c r="S43" s="286" t="str">
        <f>IF(L43='11 FORMULAS'!$P$5,S42-(S42*R43),S42)</f>
        <v/>
      </c>
      <c r="T43" s="286" t="str">
        <f>IF(L43='11 FORMULAS'!$P$6,T42-(T42*R43),T42)</f>
        <v/>
      </c>
      <c r="U43" s="464"/>
      <c r="V43" s="467"/>
      <c r="X43" s="282"/>
      <c r="Y43" s="283"/>
      <c r="Z43" s="283"/>
    </row>
    <row r="44" spans="1:26" ht="29.45" customHeight="1" x14ac:dyDescent="0.25">
      <c r="A44" s="470"/>
      <c r="B44" s="473"/>
      <c r="C44" s="476"/>
      <c r="D44" s="479"/>
      <c r="E44" s="62">
        <v>3</v>
      </c>
      <c r="F44" s="321"/>
      <c r="G44" s="208"/>
      <c r="H44" s="208"/>
      <c r="I44" s="279" t="str">
        <f t="shared" si="12"/>
        <v xml:space="preserve">  </v>
      </c>
      <c r="J44" s="1"/>
      <c r="K44" s="58" t="str">
        <f>+IF(J44='11 FORMULAS'!$E$4,'11 FORMULAS'!$F$4,IF(J44='11 FORMULAS'!$E$5,'11 FORMULAS'!$F$5,IF(J44='11 FORMULAS'!$E$6,'11 FORMULAS'!$F$6,"")))</f>
        <v/>
      </c>
      <c r="L44" s="58" t="str">
        <f>+IF(OR(J44='11 FORMULAS'!$O$4,J44='11 FORMULAS'!$O$5),'11 FORMULAS'!$P$5,IF(J44='11 FORMULAS'!$O$6,'11 FORMULAS'!$P$6,""))</f>
        <v/>
      </c>
      <c r="M44" s="1"/>
      <c r="N44" s="58" t="str">
        <f>+IF(M44='11 FORMULAS'!$H$4,'11 FORMULAS'!$I$4,IF(M44='11 FORMULAS'!$H$5,'11 FORMULAS'!$I$5,""))</f>
        <v/>
      </c>
      <c r="O44" s="4"/>
      <c r="P44" s="4"/>
      <c r="Q44" s="4"/>
      <c r="R44" s="286" t="str">
        <f>+IFERROR(K44+N44,"")</f>
        <v/>
      </c>
      <c r="S44" s="286" t="str">
        <f>IF(L44='11 FORMULAS'!$P$5,S43-(S43*R44),S43)</f>
        <v/>
      </c>
      <c r="T44" s="286" t="str">
        <f>IF(L44='11 FORMULAS'!$P$6,T43-(T43*R44),T43)</f>
        <v/>
      </c>
      <c r="U44" s="464"/>
      <c r="V44" s="467"/>
      <c r="X44" s="282"/>
      <c r="Y44" s="283"/>
      <c r="Z44" s="283"/>
    </row>
    <row r="45" spans="1:26" ht="29.45" customHeight="1" thickBot="1" x14ac:dyDescent="0.3">
      <c r="A45" s="471"/>
      <c r="B45" s="474"/>
      <c r="C45" s="477"/>
      <c r="D45" s="480"/>
      <c r="E45" s="63">
        <v>4</v>
      </c>
      <c r="F45" s="323"/>
      <c r="G45" s="209"/>
      <c r="H45" s="209"/>
      <c r="I45" s="280" t="str">
        <f t="shared" si="12"/>
        <v xml:space="preserve">  </v>
      </c>
      <c r="J45" s="7"/>
      <c r="K45" s="59" t="str">
        <f>+IF(J45='11 FORMULAS'!$E$4,'11 FORMULAS'!$F$4,IF(J45='11 FORMULAS'!$E$5,'11 FORMULAS'!$F$5,IF(J45='11 FORMULAS'!$E$6,'11 FORMULAS'!$F$6,"")))</f>
        <v/>
      </c>
      <c r="L45" s="59" t="str">
        <f>+IF(OR(J45='11 FORMULAS'!$O$4,J45='11 FORMULAS'!$O$5),'11 FORMULAS'!$P$5,IF(J45='11 FORMULAS'!$O$6,'11 FORMULAS'!$P$6,""))</f>
        <v/>
      </c>
      <c r="M45" s="7"/>
      <c r="N45" s="59" t="str">
        <f>+IF(M45='11 FORMULAS'!$H$4,'11 FORMULAS'!$I$4,IF(M45='11 FORMULAS'!$H$5,'11 FORMULAS'!$I$5,""))</f>
        <v/>
      </c>
      <c r="O45" s="8"/>
      <c r="P45" s="8"/>
      <c r="Q45" s="8"/>
      <c r="R45" s="287" t="str">
        <f t="shared" ref="R45" si="20">+IFERROR(K45+N45,"")</f>
        <v/>
      </c>
      <c r="S45" s="287" t="str">
        <f>IF(L45='11 FORMULAS'!$P$5,S44-(S44*R45),S44)</f>
        <v/>
      </c>
      <c r="T45" s="287" t="str">
        <f>IF(L45='11 FORMULAS'!$P$6,T44-(T44*R45),T44)</f>
        <v/>
      </c>
      <c r="U45" s="465"/>
      <c r="V45" s="468"/>
    </row>
    <row r="46" spans="1:26" ht="29.45" customHeight="1" x14ac:dyDescent="0.25">
      <c r="A46" s="469" t="str">
        <f>'2 CONTEXTO E IDENTIFICACIÓN'!A16</f>
        <v>R13</v>
      </c>
      <c r="B46" s="472" t="str">
        <f>+'2 CONTEXTO E IDENTIFICACIÓN'!E16</f>
        <v xml:space="preserve">  </v>
      </c>
      <c r="C46" s="475" t="str">
        <f>+'3 PROBABIL E IMPACTO INHERENTE'!E18</f>
        <v/>
      </c>
      <c r="D46" s="478" t="str">
        <f>+'3 PROBABIL E IMPACTO INHERENTE'!M18</f>
        <v/>
      </c>
      <c r="E46" s="61">
        <v>1</v>
      </c>
      <c r="F46" s="318"/>
      <c r="G46" s="64"/>
      <c r="H46" s="64"/>
      <c r="I46" s="278" t="str">
        <f t="shared" si="12"/>
        <v xml:space="preserve">  </v>
      </c>
      <c r="J46" s="5"/>
      <c r="K46" s="57" t="str">
        <f>+IF(J46='11 FORMULAS'!$E$4,'11 FORMULAS'!$F$4,IF(J46='11 FORMULAS'!$E$5,'11 FORMULAS'!$F$5,IF(J46='11 FORMULAS'!$E$6,'11 FORMULAS'!$F$6,"")))</f>
        <v/>
      </c>
      <c r="L46" s="57" t="str">
        <f>+IF(OR(J46='11 FORMULAS'!$O$4,J46='11 FORMULAS'!$O$5),'11 FORMULAS'!$P$5,IF(J46='11 FORMULAS'!$O$6,'11 FORMULAS'!$P$6,""))</f>
        <v/>
      </c>
      <c r="M46" s="5"/>
      <c r="N46" s="57" t="str">
        <f>+IF(M46='11 FORMULAS'!$H$4,'11 FORMULAS'!$I$4,IF(M46='11 FORMULAS'!$H$5,'11 FORMULAS'!$I$5,""))</f>
        <v/>
      </c>
      <c r="O46" s="6"/>
      <c r="P46" s="6"/>
      <c r="Q46" s="6"/>
      <c r="R46" s="285" t="str">
        <f>+IFERROR(K46+N46,"")</f>
        <v/>
      </c>
      <c r="S46" s="285" t="str">
        <f>IF(L46='11 FORMULAS'!$P$5,C46-(C46*R46),C46)</f>
        <v/>
      </c>
      <c r="T46" s="285" t="str">
        <f>IF(L46='11 FORMULAS'!$P$6,D46-(D46*R46),D46)</f>
        <v/>
      </c>
      <c r="U46" s="463" t="str">
        <f>+IF(S49="","",S49)</f>
        <v/>
      </c>
      <c r="V46" s="466" t="str">
        <f>+IF(T49="","",T49)</f>
        <v/>
      </c>
      <c r="X46" s="282"/>
      <c r="Y46" s="283"/>
      <c r="Z46" s="283"/>
    </row>
    <row r="47" spans="1:26" ht="29.45" customHeight="1" x14ac:dyDescent="0.25">
      <c r="A47" s="470"/>
      <c r="B47" s="473"/>
      <c r="C47" s="476"/>
      <c r="D47" s="479"/>
      <c r="E47" s="62">
        <v>2</v>
      </c>
      <c r="F47" s="321"/>
      <c r="G47" s="208"/>
      <c r="H47" s="208"/>
      <c r="I47" s="279" t="str">
        <f t="shared" si="12"/>
        <v xml:space="preserve">  </v>
      </c>
      <c r="J47" s="1"/>
      <c r="K47" s="58" t="str">
        <f>+IF(J47='11 FORMULAS'!$E$4,'11 FORMULAS'!$F$4,IF(J47='11 FORMULAS'!$E$5,'11 FORMULAS'!$F$5,IF(J47='11 FORMULAS'!$E$6,'11 FORMULAS'!$F$6,"")))</f>
        <v/>
      </c>
      <c r="L47" s="58" t="str">
        <f>+IF(OR(J47='11 FORMULAS'!$O$4,J47='11 FORMULAS'!$O$5),'11 FORMULAS'!$P$5,IF(J47='11 FORMULAS'!$O$6,'11 FORMULAS'!$P$6,""))</f>
        <v/>
      </c>
      <c r="M47" s="1"/>
      <c r="N47" s="58" t="str">
        <f>+IF(M47='11 FORMULAS'!$H$4,'11 FORMULAS'!$I$4,IF(M47='11 FORMULAS'!$H$5,'11 FORMULAS'!$I$5,""))</f>
        <v/>
      </c>
      <c r="O47" s="4"/>
      <c r="P47" s="4"/>
      <c r="Q47" s="4"/>
      <c r="R47" s="286" t="str">
        <f t="shared" ref="R47" si="21">+IFERROR(K47+N47,"")</f>
        <v/>
      </c>
      <c r="S47" s="286" t="str">
        <f>IF(L47='11 FORMULAS'!$P$5,S46-(S46*R47),S46)</f>
        <v/>
      </c>
      <c r="T47" s="286" t="str">
        <f>IF(L47='11 FORMULAS'!$P$6,T46-(T46*R47),T46)</f>
        <v/>
      </c>
      <c r="U47" s="464"/>
      <c r="V47" s="467"/>
      <c r="X47" s="282"/>
      <c r="Y47" s="283"/>
      <c r="Z47" s="283"/>
    </row>
    <row r="48" spans="1:26" ht="29.45" customHeight="1" x14ac:dyDescent="0.25">
      <c r="A48" s="470"/>
      <c r="B48" s="473"/>
      <c r="C48" s="476"/>
      <c r="D48" s="479"/>
      <c r="E48" s="62">
        <v>3</v>
      </c>
      <c r="F48" s="321"/>
      <c r="G48" s="208"/>
      <c r="H48" s="208"/>
      <c r="I48" s="279" t="str">
        <f t="shared" si="12"/>
        <v xml:space="preserve">  </v>
      </c>
      <c r="J48" s="1"/>
      <c r="K48" s="58" t="str">
        <f>+IF(J48='11 FORMULAS'!$E$4,'11 FORMULAS'!$F$4,IF(J48='11 FORMULAS'!$E$5,'11 FORMULAS'!$F$5,IF(J48='11 FORMULAS'!$E$6,'11 FORMULAS'!$F$6,"")))</f>
        <v/>
      </c>
      <c r="L48" s="58" t="str">
        <f>+IF(OR(J48='11 FORMULAS'!$O$4,J48='11 FORMULAS'!$O$5),'11 FORMULAS'!$P$5,IF(J48='11 FORMULAS'!$O$6,'11 FORMULAS'!$P$6,""))</f>
        <v/>
      </c>
      <c r="M48" s="1"/>
      <c r="N48" s="58" t="str">
        <f>+IF(M48='11 FORMULAS'!$H$4,'11 FORMULAS'!$I$4,IF(M48='11 FORMULAS'!$H$5,'11 FORMULAS'!$I$5,""))</f>
        <v/>
      </c>
      <c r="O48" s="4"/>
      <c r="P48" s="4"/>
      <c r="Q48" s="4"/>
      <c r="R48" s="286" t="str">
        <f>+IFERROR(K48+N48,"")</f>
        <v/>
      </c>
      <c r="S48" s="286" t="str">
        <f>IF(L48='11 FORMULAS'!$P$5,S47-(S47*R48),S47)</f>
        <v/>
      </c>
      <c r="T48" s="286" t="str">
        <f>IF(L48='11 FORMULAS'!$P$6,T47-(T47*R48),T47)</f>
        <v/>
      </c>
      <c r="U48" s="464"/>
      <c r="V48" s="467"/>
      <c r="X48" s="282"/>
      <c r="Y48" s="283"/>
      <c r="Z48" s="283"/>
    </row>
    <row r="49" spans="1:26" ht="29.45" customHeight="1" thickBot="1" x14ac:dyDescent="0.3">
      <c r="A49" s="471"/>
      <c r="B49" s="474"/>
      <c r="C49" s="477"/>
      <c r="D49" s="480"/>
      <c r="E49" s="63">
        <v>4</v>
      </c>
      <c r="F49" s="323"/>
      <c r="G49" s="209"/>
      <c r="H49" s="209"/>
      <c r="I49" s="280" t="str">
        <f t="shared" si="12"/>
        <v xml:space="preserve">  </v>
      </c>
      <c r="J49" s="7"/>
      <c r="K49" s="59" t="str">
        <f>+IF(J49='11 FORMULAS'!$E$4,'11 FORMULAS'!$F$4,IF(J49='11 FORMULAS'!$E$5,'11 FORMULAS'!$F$5,IF(J49='11 FORMULAS'!$E$6,'11 FORMULAS'!$F$6,"")))</f>
        <v/>
      </c>
      <c r="L49" s="59" t="str">
        <f>+IF(OR(J49='11 FORMULAS'!$O$4,J49='11 FORMULAS'!$O$5),'11 FORMULAS'!$P$5,IF(J49='11 FORMULAS'!$O$6,'11 FORMULAS'!$P$6,""))</f>
        <v/>
      </c>
      <c r="M49" s="7"/>
      <c r="N49" s="59" t="str">
        <f>+IF(M49='11 FORMULAS'!$H$4,'11 FORMULAS'!$I$4,IF(M49='11 FORMULAS'!$H$5,'11 FORMULAS'!$I$5,""))</f>
        <v/>
      </c>
      <c r="O49" s="8"/>
      <c r="P49" s="8"/>
      <c r="Q49" s="8"/>
      <c r="R49" s="287" t="str">
        <f t="shared" ref="R49" si="22">+IFERROR(K49+N49,"")</f>
        <v/>
      </c>
      <c r="S49" s="287" t="str">
        <f>IF(L49='11 FORMULAS'!$P$5,S48-(S48*R49),S48)</f>
        <v/>
      </c>
      <c r="T49" s="287" t="str">
        <f>IF(L49='11 FORMULAS'!$P$6,T48-(T48*R49),T48)</f>
        <v/>
      </c>
      <c r="U49" s="465"/>
      <c r="V49" s="468"/>
    </row>
    <row r="50" spans="1:26" ht="29.45" customHeight="1" x14ac:dyDescent="0.25">
      <c r="A50" s="469" t="str">
        <f>'2 CONTEXTO E IDENTIFICACIÓN'!A17</f>
        <v>R14</v>
      </c>
      <c r="B50" s="472" t="str">
        <f>+'2 CONTEXTO E IDENTIFICACIÓN'!E17</f>
        <v xml:space="preserve">  </v>
      </c>
      <c r="C50" s="475" t="str">
        <f>+'3 PROBABIL E IMPACTO INHERENTE'!E19</f>
        <v/>
      </c>
      <c r="D50" s="478" t="str">
        <f>+'3 PROBABIL E IMPACTO INHERENTE'!M19</f>
        <v/>
      </c>
      <c r="E50" s="61">
        <v>1</v>
      </c>
      <c r="F50" s="318"/>
      <c r="G50" s="64"/>
      <c r="H50" s="64"/>
      <c r="I50" s="278" t="str">
        <f t="shared" si="12"/>
        <v xml:space="preserve">  </v>
      </c>
      <c r="J50" s="5"/>
      <c r="K50" s="57" t="str">
        <f>+IF(J50='11 FORMULAS'!$E$4,'11 FORMULAS'!$F$4,IF(J50='11 FORMULAS'!$E$5,'11 FORMULAS'!$F$5,IF(J50='11 FORMULAS'!$E$6,'11 FORMULAS'!$F$6,"")))</f>
        <v/>
      </c>
      <c r="L50" s="57" t="str">
        <f>+IF(OR(J50='11 FORMULAS'!$O$4,J50='11 FORMULAS'!$O$5),'11 FORMULAS'!$P$5,IF(J50='11 FORMULAS'!$O$6,'11 FORMULAS'!$P$6,""))</f>
        <v/>
      </c>
      <c r="M50" s="5"/>
      <c r="N50" s="57" t="str">
        <f>+IF(M50='11 FORMULAS'!$H$4,'11 FORMULAS'!$I$4,IF(M50='11 FORMULAS'!$H$5,'11 FORMULAS'!$I$5,""))</f>
        <v/>
      </c>
      <c r="O50" s="6"/>
      <c r="P50" s="6"/>
      <c r="Q50" s="6"/>
      <c r="R50" s="285" t="str">
        <f>+IFERROR(K50+N50,"")</f>
        <v/>
      </c>
      <c r="S50" s="285" t="str">
        <f>IF(L50='11 FORMULAS'!$P$5,C50-(C50*R50),C50)</f>
        <v/>
      </c>
      <c r="T50" s="285" t="str">
        <f>IF(L50='11 FORMULAS'!$P$6,D50-(D50*R50),D50)</f>
        <v/>
      </c>
      <c r="U50" s="463" t="str">
        <f>+IF(S53="","",S53)</f>
        <v/>
      </c>
      <c r="V50" s="466" t="str">
        <f>+IF(T53="","",T53)</f>
        <v/>
      </c>
      <c r="X50" s="282"/>
      <c r="Y50" s="283"/>
      <c r="Z50" s="283"/>
    </row>
    <row r="51" spans="1:26" ht="29.45" customHeight="1" x14ac:dyDescent="0.25">
      <c r="A51" s="470"/>
      <c r="B51" s="473"/>
      <c r="C51" s="476"/>
      <c r="D51" s="479"/>
      <c r="E51" s="62">
        <v>2</v>
      </c>
      <c r="F51" s="321"/>
      <c r="G51" s="208"/>
      <c r="H51" s="208"/>
      <c r="I51" s="279" t="str">
        <f t="shared" si="12"/>
        <v xml:space="preserve">  </v>
      </c>
      <c r="J51" s="1"/>
      <c r="K51" s="58" t="str">
        <f>+IF(J51='11 FORMULAS'!$E$4,'11 FORMULAS'!$F$4,IF(J51='11 FORMULAS'!$E$5,'11 FORMULAS'!$F$5,IF(J51='11 FORMULAS'!$E$6,'11 FORMULAS'!$F$6,"")))</f>
        <v/>
      </c>
      <c r="L51" s="58" t="str">
        <f>+IF(OR(J51='11 FORMULAS'!$O$4,J51='11 FORMULAS'!$O$5),'11 FORMULAS'!$P$5,IF(J51='11 FORMULAS'!$O$6,'11 FORMULAS'!$P$6,""))</f>
        <v/>
      </c>
      <c r="M51" s="1"/>
      <c r="N51" s="58" t="str">
        <f>+IF(M51='11 FORMULAS'!$H$4,'11 FORMULAS'!$I$4,IF(M51='11 FORMULAS'!$H$5,'11 FORMULAS'!$I$5,""))</f>
        <v/>
      </c>
      <c r="O51" s="4"/>
      <c r="P51" s="4"/>
      <c r="Q51" s="4"/>
      <c r="R51" s="286" t="str">
        <f t="shared" ref="R51" si="23">+IFERROR(K51+N51,"")</f>
        <v/>
      </c>
      <c r="S51" s="286" t="str">
        <f>IF(L51='11 FORMULAS'!$P$5,S50-(S50*R51),S50)</f>
        <v/>
      </c>
      <c r="T51" s="286" t="str">
        <f>IF(L51='11 FORMULAS'!$P$6,T50-(T50*R51),T50)</f>
        <v/>
      </c>
      <c r="U51" s="464"/>
      <c r="V51" s="467"/>
      <c r="X51" s="282"/>
      <c r="Y51" s="283"/>
      <c r="Z51" s="283"/>
    </row>
    <row r="52" spans="1:26" ht="29.45" customHeight="1" x14ac:dyDescent="0.25">
      <c r="A52" s="470"/>
      <c r="B52" s="473"/>
      <c r="C52" s="476"/>
      <c r="D52" s="479"/>
      <c r="E52" s="62">
        <v>3</v>
      </c>
      <c r="F52" s="321"/>
      <c r="G52" s="208"/>
      <c r="H52" s="208"/>
      <c r="I52" s="279" t="str">
        <f t="shared" si="12"/>
        <v xml:space="preserve">  </v>
      </c>
      <c r="J52" s="1"/>
      <c r="K52" s="58" t="str">
        <f>+IF(J52='11 FORMULAS'!$E$4,'11 FORMULAS'!$F$4,IF(J52='11 FORMULAS'!$E$5,'11 FORMULAS'!$F$5,IF(J52='11 FORMULAS'!$E$6,'11 FORMULAS'!$F$6,"")))</f>
        <v/>
      </c>
      <c r="L52" s="58" t="str">
        <f>+IF(OR(J52='11 FORMULAS'!$O$4,J52='11 FORMULAS'!$O$5),'11 FORMULAS'!$P$5,IF(J52='11 FORMULAS'!$O$6,'11 FORMULAS'!$P$6,""))</f>
        <v/>
      </c>
      <c r="M52" s="1"/>
      <c r="N52" s="58" t="str">
        <f>+IF(M52='11 FORMULAS'!$H$4,'11 FORMULAS'!$I$4,IF(M52='11 FORMULAS'!$H$5,'11 FORMULAS'!$I$5,""))</f>
        <v/>
      </c>
      <c r="O52" s="4"/>
      <c r="P52" s="4"/>
      <c r="Q52" s="4"/>
      <c r="R52" s="286" t="str">
        <f>+IFERROR(K52+N52,"")</f>
        <v/>
      </c>
      <c r="S52" s="286" t="str">
        <f>IF(L52='11 FORMULAS'!$P$5,S51-(S51*R52),S51)</f>
        <v/>
      </c>
      <c r="T52" s="286" t="str">
        <f>IF(L52='11 FORMULAS'!$P$6,T51-(T51*R52),T51)</f>
        <v/>
      </c>
      <c r="U52" s="464"/>
      <c r="V52" s="467"/>
      <c r="X52" s="282"/>
      <c r="Y52" s="283"/>
      <c r="Z52" s="283"/>
    </row>
    <row r="53" spans="1:26" ht="29.45" customHeight="1" thickBot="1" x14ac:dyDescent="0.3">
      <c r="A53" s="471"/>
      <c r="B53" s="474"/>
      <c r="C53" s="477"/>
      <c r="D53" s="480"/>
      <c r="E53" s="63">
        <v>4</v>
      </c>
      <c r="F53" s="323"/>
      <c r="G53" s="209"/>
      <c r="H53" s="209"/>
      <c r="I53" s="280" t="str">
        <f t="shared" si="12"/>
        <v xml:space="preserve">  </v>
      </c>
      <c r="J53" s="7"/>
      <c r="K53" s="59" t="str">
        <f>+IF(J53='11 FORMULAS'!$E$4,'11 FORMULAS'!$F$4,IF(J53='11 FORMULAS'!$E$5,'11 FORMULAS'!$F$5,IF(J53='11 FORMULAS'!$E$6,'11 FORMULAS'!$F$6,"")))</f>
        <v/>
      </c>
      <c r="L53" s="59" t="str">
        <f>+IF(OR(J53='11 FORMULAS'!$O$4,J53='11 FORMULAS'!$O$5),'11 FORMULAS'!$P$5,IF(J53='11 FORMULAS'!$O$6,'11 FORMULAS'!$P$6,""))</f>
        <v/>
      </c>
      <c r="M53" s="7"/>
      <c r="N53" s="59" t="str">
        <f>+IF(M53='11 FORMULAS'!$H$4,'11 FORMULAS'!$I$4,IF(M53='11 FORMULAS'!$H$5,'11 FORMULAS'!$I$5,""))</f>
        <v/>
      </c>
      <c r="O53" s="8"/>
      <c r="P53" s="8"/>
      <c r="Q53" s="8"/>
      <c r="R53" s="287" t="str">
        <f t="shared" ref="R53" si="24">+IFERROR(K53+N53,"")</f>
        <v/>
      </c>
      <c r="S53" s="287" t="str">
        <f>IF(L53='11 FORMULAS'!$P$5,S52-(S52*R53),S52)</f>
        <v/>
      </c>
      <c r="T53" s="287" t="str">
        <f>IF(L53='11 FORMULAS'!$P$6,T52-(T52*R53),T52)</f>
        <v/>
      </c>
      <c r="U53" s="465"/>
      <c r="V53" s="468"/>
    </row>
    <row r="54" spans="1:26" ht="29.45" customHeight="1" x14ac:dyDescent="0.25">
      <c r="A54" s="469" t="str">
        <f>'2 CONTEXTO E IDENTIFICACIÓN'!A18</f>
        <v>R15</v>
      </c>
      <c r="B54" s="472" t="str">
        <f>+'2 CONTEXTO E IDENTIFICACIÓN'!E18</f>
        <v xml:space="preserve">  </v>
      </c>
      <c r="C54" s="475" t="str">
        <f>+'3 PROBABIL E IMPACTO INHERENTE'!E20</f>
        <v/>
      </c>
      <c r="D54" s="478" t="str">
        <f>+'3 PROBABIL E IMPACTO INHERENTE'!M20</f>
        <v/>
      </c>
      <c r="E54" s="61">
        <v>1</v>
      </c>
      <c r="F54" s="318"/>
      <c r="G54" s="64"/>
      <c r="H54" s="64"/>
      <c r="I54" s="278" t="str">
        <f t="shared" si="12"/>
        <v xml:space="preserve">  </v>
      </c>
      <c r="J54" s="5"/>
      <c r="K54" s="57" t="str">
        <f>+IF(J54='11 FORMULAS'!$E$4,'11 FORMULAS'!$F$4,IF(J54='11 FORMULAS'!$E$5,'11 FORMULAS'!$F$5,IF(J54='11 FORMULAS'!$E$6,'11 FORMULAS'!$F$6,"")))</f>
        <v/>
      </c>
      <c r="L54" s="57" t="str">
        <f>+IF(OR(J54='11 FORMULAS'!$O$4,J54='11 FORMULAS'!$O$5),'11 FORMULAS'!$P$5,IF(J54='11 FORMULAS'!$O$6,'11 FORMULAS'!$P$6,""))</f>
        <v/>
      </c>
      <c r="M54" s="5"/>
      <c r="N54" s="57" t="str">
        <f>+IF(M54='11 FORMULAS'!$H$4,'11 FORMULAS'!$I$4,IF(M54='11 FORMULAS'!$H$5,'11 FORMULAS'!$I$5,""))</f>
        <v/>
      </c>
      <c r="O54" s="6"/>
      <c r="P54" s="6"/>
      <c r="Q54" s="6"/>
      <c r="R54" s="285" t="str">
        <f>+IFERROR(K54+N54,"")</f>
        <v/>
      </c>
      <c r="S54" s="285" t="str">
        <f>IF(L54='11 FORMULAS'!$P$5,C54-(C54*R54),C54)</f>
        <v/>
      </c>
      <c r="T54" s="285" t="str">
        <f>IF(L54='11 FORMULAS'!$P$6,D54-(D54*R54),D54)</f>
        <v/>
      </c>
      <c r="U54" s="463" t="str">
        <f>+IF(S57="","",S57)</f>
        <v/>
      </c>
      <c r="V54" s="466" t="str">
        <f>+IF(T57="","",T57)</f>
        <v/>
      </c>
      <c r="X54" s="282"/>
      <c r="Y54" s="283"/>
      <c r="Z54" s="283"/>
    </row>
    <row r="55" spans="1:26" ht="29.45" customHeight="1" x14ac:dyDescent="0.25">
      <c r="A55" s="470"/>
      <c r="B55" s="473"/>
      <c r="C55" s="476"/>
      <c r="D55" s="479"/>
      <c r="E55" s="62">
        <v>2</v>
      </c>
      <c r="F55" s="321"/>
      <c r="G55" s="208"/>
      <c r="H55" s="208"/>
      <c r="I55" s="279" t="str">
        <f t="shared" si="12"/>
        <v xml:space="preserve">  </v>
      </c>
      <c r="J55" s="1"/>
      <c r="K55" s="58" t="str">
        <f>+IF(J55='11 FORMULAS'!$E$4,'11 FORMULAS'!$F$4,IF(J55='11 FORMULAS'!$E$5,'11 FORMULAS'!$F$5,IF(J55='11 FORMULAS'!$E$6,'11 FORMULAS'!$F$6,"")))</f>
        <v/>
      </c>
      <c r="L55" s="58" t="str">
        <f>+IF(OR(J55='11 FORMULAS'!$O$4,J55='11 FORMULAS'!$O$5),'11 FORMULAS'!$P$5,IF(J55='11 FORMULAS'!$O$6,'11 FORMULAS'!$P$6,""))</f>
        <v/>
      </c>
      <c r="M55" s="1"/>
      <c r="N55" s="58" t="str">
        <f>+IF(M55='11 FORMULAS'!$H$4,'11 FORMULAS'!$I$4,IF(M55='11 FORMULAS'!$H$5,'11 FORMULAS'!$I$5,""))</f>
        <v/>
      </c>
      <c r="O55" s="4"/>
      <c r="P55" s="4"/>
      <c r="Q55" s="4"/>
      <c r="R55" s="286" t="str">
        <f t="shared" ref="R55" si="25">+IFERROR(K55+N55,"")</f>
        <v/>
      </c>
      <c r="S55" s="286" t="str">
        <f>IF(L55='11 FORMULAS'!$P$5,S54-(S54*R55),S54)</f>
        <v/>
      </c>
      <c r="T55" s="286" t="str">
        <f>IF(L55='11 FORMULAS'!$P$6,T54-(T54*R55),T54)</f>
        <v/>
      </c>
      <c r="U55" s="464"/>
      <c r="V55" s="467"/>
      <c r="X55" s="282"/>
      <c r="Y55" s="283"/>
      <c r="Z55" s="283"/>
    </row>
    <row r="56" spans="1:26" ht="29.45" customHeight="1" x14ac:dyDescent="0.25">
      <c r="A56" s="470"/>
      <c r="B56" s="473"/>
      <c r="C56" s="476"/>
      <c r="D56" s="479"/>
      <c r="E56" s="62">
        <v>3</v>
      </c>
      <c r="F56" s="321"/>
      <c r="G56" s="208"/>
      <c r="H56" s="208"/>
      <c r="I56" s="279" t="str">
        <f t="shared" si="12"/>
        <v xml:space="preserve">  </v>
      </c>
      <c r="J56" s="1"/>
      <c r="K56" s="58" t="str">
        <f>+IF(J56='11 FORMULAS'!$E$4,'11 FORMULAS'!$F$4,IF(J56='11 FORMULAS'!$E$5,'11 FORMULAS'!$F$5,IF(J56='11 FORMULAS'!$E$6,'11 FORMULAS'!$F$6,"")))</f>
        <v/>
      </c>
      <c r="L56" s="58" t="str">
        <f>+IF(OR(J56='11 FORMULAS'!$O$4,J56='11 FORMULAS'!$O$5),'11 FORMULAS'!$P$5,IF(J56='11 FORMULAS'!$O$6,'11 FORMULAS'!$P$6,""))</f>
        <v/>
      </c>
      <c r="M56" s="1"/>
      <c r="N56" s="58" t="str">
        <f>+IF(M56='11 FORMULAS'!$H$4,'11 FORMULAS'!$I$4,IF(M56='11 FORMULAS'!$H$5,'11 FORMULAS'!$I$5,""))</f>
        <v/>
      </c>
      <c r="O56" s="4"/>
      <c r="P56" s="4"/>
      <c r="Q56" s="4"/>
      <c r="R56" s="286" t="str">
        <f>+IFERROR(K56+N56,"")</f>
        <v/>
      </c>
      <c r="S56" s="286" t="str">
        <f>IF(L56='11 FORMULAS'!$P$5,S55-(S55*R56),S55)</f>
        <v/>
      </c>
      <c r="T56" s="286" t="str">
        <f>IF(L56='11 FORMULAS'!$P$6,T55-(T55*R56),T55)</f>
        <v/>
      </c>
      <c r="U56" s="464"/>
      <c r="V56" s="467"/>
      <c r="X56" s="282"/>
      <c r="Y56" s="283"/>
      <c r="Z56" s="283"/>
    </row>
    <row r="57" spans="1:26" ht="29.45" customHeight="1" thickBot="1" x14ac:dyDescent="0.3">
      <c r="A57" s="471"/>
      <c r="B57" s="474"/>
      <c r="C57" s="477"/>
      <c r="D57" s="480"/>
      <c r="E57" s="63">
        <v>4</v>
      </c>
      <c r="F57" s="323"/>
      <c r="G57" s="209"/>
      <c r="H57" s="209"/>
      <c r="I57" s="280" t="str">
        <f t="shared" si="12"/>
        <v xml:space="preserve">  </v>
      </c>
      <c r="J57" s="7"/>
      <c r="K57" s="59" t="str">
        <f>+IF(J57='11 FORMULAS'!$E$4,'11 FORMULAS'!$F$4,IF(J57='11 FORMULAS'!$E$5,'11 FORMULAS'!$F$5,IF(J57='11 FORMULAS'!$E$6,'11 FORMULAS'!$F$6,"")))</f>
        <v/>
      </c>
      <c r="L57" s="59" t="str">
        <f>+IF(OR(J57='11 FORMULAS'!$O$4,J57='11 FORMULAS'!$O$5),'11 FORMULAS'!$P$5,IF(J57='11 FORMULAS'!$O$6,'11 FORMULAS'!$P$6,""))</f>
        <v/>
      </c>
      <c r="M57" s="7"/>
      <c r="N57" s="59" t="str">
        <f>+IF(M57='11 FORMULAS'!$H$4,'11 FORMULAS'!$I$4,IF(M57='11 FORMULAS'!$H$5,'11 FORMULAS'!$I$5,""))</f>
        <v/>
      </c>
      <c r="O57" s="8"/>
      <c r="P57" s="8"/>
      <c r="Q57" s="8"/>
      <c r="R57" s="287" t="str">
        <f t="shared" ref="R57" si="26">+IFERROR(K57+N57,"")</f>
        <v/>
      </c>
      <c r="S57" s="287" t="str">
        <f>IF(L57='11 FORMULAS'!$P$5,S56-(S56*R57),S56)</f>
        <v/>
      </c>
      <c r="T57" s="287" t="str">
        <f>IF(L57='11 FORMULAS'!$P$6,T56-(T56*R57),T56)</f>
        <v/>
      </c>
      <c r="U57" s="465"/>
      <c r="V57" s="468"/>
    </row>
    <row r="58" spans="1:26" ht="29.45" customHeight="1" x14ac:dyDescent="0.25">
      <c r="A58" s="469" t="str">
        <f>'2 CONTEXTO E IDENTIFICACIÓN'!A19</f>
        <v>R16</v>
      </c>
      <c r="B58" s="472" t="str">
        <f>+'2 CONTEXTO E IDENTIFICACIÓN'!E19</f>
        <v xml:space="preserve">  </v>
      </c>
      <c r="C58" s="475" t="str">
        <f>+'3 PROBABIL E IMPACTO INHERENTE'!E21</f>
        <v/>
      </c>
      <c r="D58" s="478" t="str">
        <f>+'3 PROBABIL E IMPACTO INHERENTE'!M21</f>
        <v/>
      </c>
      <c r="E58" s="61">
        <v>1</v>
      </c>
      <c r="F58" s="318"/>
      <c r="G58" s="64"/>
      <c r="H58" s="64"/>
      <c r="I58" s="278" t="str">
        <f t="shared" si="12"/>
        <v xml:space="preserve">  </v>
      </c>
      <c r="J58" s="5"/>
      <c r="K58" s="57" t="str">
        <f>+IF(J58='11 FORMULAS'!$E$4,'11 FORMULAS'!$F$4,IF(J58='11 FORMULAS'!$E$5,'11 FORMULAS'!$F$5,IF(J58='11 FORMULAS'!$E$6,'11 FORMULAS'!$F$6,"")))</f>
        <v/>
      </c>
      <c r="L58" s="57" t="str">
        <f>+IF(OR(J58='11 FORMULAS'!$O$4,J58='11 FORMULAS'!$O$5),'11 FORMULAS'!$P$5,IF(J58='11 FORMULAS'!$O$6,'11 FORMULAS'!$P$6,""))</f>
        <v/>
      </c>
      <c r="M58" s="5"/>
      <c r="N58" s="57" t="str">
        <f>+IF(M58='11 FORMULAS'!$H$4,'11 FORMULAS'!$I$4,IF(M58='11 FORMULAS'!$H$5,'11 FORMULAS'!$I$5,""))</f>
        <v/>
      </c>
      <c r="O58" s="6"/>
      <c r="P58" s="6"/>
      <c r="Q58" s="6"/>
      <c r="R58" s="285" t="str">
        <f>+IFERROR(K58+N58,"")</f>
        <v/>
      </c>
      <c r="S58" s="285" t="str">
        <f>IF(L58='11 FORMULAS'!$P$5,C58-(C58*R58),C58)</f>
        <v/>
      </c>
      <c r="T58" s="285" t="str">
        <f>IF(L58='11 FORMULAS'!$P$6,D58-(D58*R58),D58)</f>
        <v/>
      </c>
      <c r="U58" s="463" t="str">
        <f>+IF(S61="","",S61)</f>
        <v/>
      </c>
      <c r="V58" s="466" t="str">
        <f>+IF(T61="","",T61)</f>
        <v/>
      </c>
      <c r="X58" s="282"/>
      <c r="Y58" s="283"/>
      <c r="Z58" s="283"/>
    </row>
    <row r="59" spans="1:26" ht="29.45" customHeight="1" x14ac:dyDescent="0.25">
      <c r="A59" s="470"/>
      <c r="B59" s="473"/>
      <c r="C59" s="476"/>
      <c r="D59" s="479"/>
      <c r="E59" s="62">
        <v>2</v>
      </c>
      <c r="F59" s="321"/>
      <c r="G59" s="208"/>
      <c r="H59" s="208"/>
      <c r="I59" s="279" t="str">
        <f t="shared" si="12"/>
        <v xml:space="preserve">  </v>
      </c>
      <c r="J59" s="1"/>
      <c r="K59" s="58" t="str">
        <f>+IF(J59='11 FORMULAS'!$E$4,'11 FORMULAS'!$F$4,IF(J59='11 FORMULAS'!$E$5,'11 FORMULAS'!$F$5,IF(J59='11 FORMULAS'!$E$6,'11 FORMULAS'!$F$6,"")))</f>
        <v/>
      </c>
      <c r="L59" s="58" t="str">
        <f>+IF(OR(J59='11 FORMULAS'!$O$4,J59='11 FORMULAS'!$O$5),'11 FORMULAS'!$P$5,IF(J59='11 FORMULAS'!$O$6,'11 FORMULAS'!$P$6,""))</f>
        <v/>
      </c>
      <c r="M59" s="1"/>
      <c r="N59" s="58" t="str">
        <f>+IF(M59='11 FORMULAS'!$H$4,'11 FORMULAS'!$I$4,IF(M59='11 FORMULAS'!$H$5,'11 FORMULAS'!$I$5,""))</f>
        <v/>
      </c>
      <c r="O59" s="4"/>
      <c r="P59" s="4"/>
      <c r="Q59" s="4"/>
      <c r="R59" s="286" t="str">
        <f t="shared" ref="R59" si="27">+IFERROR(K59+N59,"")</f>
        <v/>
      </c>
      <c r="S59" s="286" t="str">
        <f>IF(L59='11 FORMULAS'!$P$5,S58-(S58*R59),S58)</f>
        <v/>
      </c>
      <c r="T59" s="286" t="str">
        <f>IF(L59='11 FORMULAS'!$P$6,T58-(T58*R59),T58)</f>
        <v/>
      </c>
      <c r="U59" s="464"/>
      <c r="V59" s="467"/>
      <c r="X59" s="282"/>
      <c r="Y59" s="283"/>
      <c r="Z59" s="283"/>
    </row>
    <row r="60" spans="1:26" ht="29.45" customHeight="1" x14ac:dyDescent="0.25">
      <c r="A60" s="470"/>
      <c r="B60" s="473"/>
      <c r="C60" s="476"/>
      <c r="D60" s="479"/>
      <c r="E60" s="62">
        <v>3</v>
      </c>
      <c r="F60" s="321"/>
      <c r="G60" s="208"/>
      <c r="H60" s="208"/>
      <c r="I60" s="279" t="str">
        <f t="shared" si="12"/>
        <v xml:space="preserve">  </v>
      </c>
      <c r="J60" s="1"/>
      <c r="K60" s="58" t="str">
        <f>+IF(J60='11 FORMULAS'!$E$4,'11 FORMULAS'!$F$4,IF(J60='11 FORMULAS'!$E$5,'11 FORMULAS'!$F$5,IF(J60='11 FORMULAS'!$E$6,'11 FORMULAS'!$F$6,"")))</f>
        <v/>
      </c>
      <c r="L60" s="58" t="str">
        <f>+IF(OR(J60='11 FORMULAS'!$O$4,J60='11 FORMULAS'!$O$5),'11 FORMULAS'!$P$5,IF(J60='11 FORMULAS'!$O$6,'11 FORMULAS'!$P$6,""))</f>
        <v/>
      </c>
      <c r="M60" s="1"/>
      <c r="N60" s="58" t="str">
        <f>+IF(M60='11 FORMULAS'!$H$4,'11 FORMULAS'!$I$4,IF(M60='11 FORMULAS'!$H$5,'11 FORMULAS'!$I$5,""))</f>
        <v/>
      </c>
      <c r="O60" s="4"/>
      <c r="P60" s="4"/>
      <c r="Q60" s="4"/>
      <c r="R60" s="286" t="str">
        <f>+IFERROR(K60+N60,"")</f>
        <v/>
      </c>
      <c r="S60" s="286" t="str">
        <f>IF(L60='11 FORMULAS'!$P$5,S59-(S59*R60),S59)</f>
        <v/>
      </c>
      <c r="T60" s="286" t="str">
        <f>IF(L60='11 FORMULAS'!$P$6,T59-(T59*R60),T59)</f>
        <v/>
      </c>
      <c r="U60" s="464"/>
      <c r="V60" s="467"/>
      <c r="X60" s="282"/>
      <c r="Y60" s="283"/>
      <c r="Z60" s="283"/>
    </row>
    <row r="61" spans="1:26" ht="29.45" customHeight="1" thickBot="1" x14ac:dyDescent="0.3">
      <c r="A61" s="471"/>
      <c r="B61" s="474"/>
      <c r="C61" s="477"/>
      <c r="D61" s="480"/>
      <c r="E61" s="63">
        <v>4</v>
      </c>
      <c r="F61" s="323"/>
      <c r="G61" s="209"/>
      <c r="H61" s="209"/>
      <c r="I61" s="280" t="str">
        <f t="shared" si="12"/>
        <v xml:space="preserve">  </v>
      </c>
      <c r="J61" s="7"/>
      <c r="K61" s="59" t="str">
        <f>+IF(J61='11 FORMULAS'!$E$4,'11 FORMULAS'!$F$4,IF(J61='11 FORMULAS'!$E$5,'11 FORMULAS'!$F$5,IF(J61='11 FORMULAS'!$E$6,'11 FORMULAS'!$F$6,"")))</f>
        <v/>
      </c>
      <c r="L61" s="59" t="str">
        <f>+IF(OR(J61='11 FORMULAS'!$O$4,J61='11 FORMULAS'!$O$5),'11 FORMULAS'!$P$5,IF(J61='11 FORMULAS'!$O$6,'11 FORMULAS'!$P$6,""))</f>
        <v/>
      </c>
      <c r="M61" s="7"/>
      <c r="N61" s="59" t="str">
        <f>+IF(M61='11 FORMULAS'!$H$4,'11 FORMULAS'!$I$4,IF(M61='11 FORMULAS'!$H$5,'11 FORMULAS'!$I$5,""))</f>
        <v/>
      </c>
      <c r="O61" s="8"/>
      <c r="P61" s="8"/>
      <c r="Q61" s="8"/>
      <c r="R61" s="287" t="str">
        <f t="shared" ref="R61" si="28">+IFERROR(K61+N61,"")</f>
        <v/>
      </c>
      <c r="S61" s="287" t="str">
        <f>IF(L61='11 FORMULAS'!$P$5,S60-(S60*R61),S60)</f>
        <v/>
      </c>
      <c r="T61" s="287" t="str">
        <f>IF(L61='11 FORMULAS'!$P$6,T60-(T60*R61),T60)</f>
        <v/>
      </c>
      <c r="U61" s="465"/>
      <c r="V61" s="468"/>
    </row>
    <row r="62" spans="1:26" ht="29.45" customHeight="1" x14ac:dyDescent="0.25">
      <c r="A62" s="469" t="str">
        <f>'2 CONTEXTO E IDENTIFICACIÓN'!A20</f>
        <v>R17</v>
      </c>
      <c r="B62" s="472" t="str">
        <f>+'2 CONTEXTO E IDENTIFICACIÓN'!E20</f>
        <v xml:space="preserve">  </v>
      </c>
      <c r="C62" s="475" t="str">
        <f>+'3 PROBABIL E IMPACTO INHERENTE'!E22</f>
        <v/>
      </c>
      <c r="D62" s="478" t="str">
        <f>+'3 PROBABIL E IMPACTO INHERENTE'!M22</f>
        <v/>
      </c>
      <c r="E62" s="61">
        <v>1</v>
      </c>
      <c r="F62" s="318"/>
      <c r="G62" s="64"/>
      <c r="H62" s="64"/>
      <c r="I62" s="278" t="str">
        <f t="shared" ref="I62:I77" si="29">+CONCATENATE(F62," ",G62," ",H62)</f>
        <v xml:space="preserve">  </v>
      </c>
      <c r="J62" s="5"/>
      <c r="K62" s="57" t="str">
        <f>+IF(J62='11 FORMULAS'!$E$4,'11 FORMULAS'!$F$4,IF(J62='11 FORMULAS'!$E$5,'11 FORMULAS'!$F$5,IF(J62='11 FORMULAS'!$E$6,'11 FORMULAS'!$F$6,"")))</f>
        <v/>
      </c>
      <c r="L62" s="57" t="str">
        <f>+IF(OR(J62='11 FORMULAS'!$O$4,J62='11 FORMULAS'!$O$5),'11 FORMULAS'!$P$5,IF(J62='11 FORMULAS'!$O$6,'11 FORMULAS'!$P$6,""))</f>
        <v/>
      </c>
      <c r="M62" s="5"/>
      <c r="N62" s="57" t="str">
        <f>+IF(M62='11 FORMULAS'!$H$4,'11 FORMULAS'!$I$4,IF(M62='11 FORMULAS'!$H$5,'11 FORMULAS'!$I$5,""))</f>
        <v/>
      </c>
      <c r="O62" s="6"/>
      <c r="P62" s="6"/>
      <c r="Q62" s="6"/>
      <c r="R62" s="285" t="str">
        <f>+IFERROR(K62+N62,"")</f>
        <v/>
      </c>
      <c r="S62" s="285" t="str">
        <f>IF(L62='11 FORMULAS'!$P$5,C62-(C62*R62),C62)</f>
        <v/>
      </c>
      <c r="T62" s="285" t="str">
        <f>IF(L62='11 FORMULAS'!$P$6,D62-(D62*R62),D62)</f>
        <v/>
      </c>
      <c r="U62" s="463" t="str">
        <f>+IF(S65="","",S65)</f>
        <v/>
      </c>
      <c r="V62" s="466" t="str">
        <f>+IF(T65="","",T65)</f>
        <v/>
      </c>
      <c r="X62" s="282"/>
      <c r="Y62" s="283"/>
      <c r="Z62" s="283"/>
    </row>
    <row r="63" spans="1:26" ht="29.45" customHeight="1" x14ac:dyDescent="0.25">
      <c r="A63" s="470"/>
      <c r="B63" s="473"/>
      <c r="C63" s="476"/>
      <c r="D63" s="479"/>
      <c r="E63" s="62">
        <v>2</v>
      </c>
      <c r="F63" s="321"/>
      <c r="G63" s="208"/>
      <c r="H63" s="208"/>
      <c r="I63" s="279" t="str">
        <f t="shared" si="29"/>
        <v xml:space="preserve">  </v>
      </c>
      <c r="J63" s="1"/>
      <c r="K63" s="58" t="str">
        <f>+IF(J63='11 FORMULAS'!$E$4,'11 FORMULAS'!$F$4,IF(J63='11 FORMULAS'!$E$5,'11 FORMULAS'!$F$5,IF(J63='11 FORMULAS'!$E$6,'11 FORMULAS'!$F$6,"")))</f>
        <v/>
      </c>
      <c r="L63" s="58" t="str">
        <f>+IF(OR(J63='11 FORMULAS'!$O$4,J63='11 FORMULAS'!$O$5),'11 FORMULAS'!$P$5,IF(J63='11 FORMULAS'!$O$6,'11 FORMULAS'!$P$6,""))</f>
        <v/>
      </c>
      <c r="M63" s="1"/>
      <c r="N63" s="58" t="str">
        <f>+IF(M63='11 FORMULAS'!$H$4,'11 FORMULAS'!$I$4,IF(M63='11 FORMULAS'!$H$5,'11 FORMULAS'!$I$5,""))</f>
        <v/>
      </c>
      <c r="O63" s="4"/>
      <c r="P63" s="4"/>
      <c r="Q63" s="4"/>
      <c r="R63" s="286" t="str">
        <f t="shared" ref="R63" si="30">+IFERROR(K63+N63,"")</f>
        <v/>
      </c>
      <c r="S63" s="286" t="str">
        <f>IF(L63='11 FORMULAS'!$P$5,S62-(S62*R63),S62)</f>
        <v/>
      </c>
      <c r="T63" s="286" t="str">
        <f>IF(L63='11 FORMULAS'!$P$6,T62-(T62*R63),T62)</f>
        <v/>
      </c>
      <c r="U63" s="464"/>
      <c r="V63" s="467"/>
      <c r="X63" s="282"/>
      <c r="Y63" s="283"/>
      <c r="Z63" s="283"/>
    </row>
    <row r="64" spans="1:26" ht="29.45" customHeight="1" x14ac:dyDescent="0.25">
      <c r="A64" s="470"/>
      <c r="B64" s="473"/>
      <c r="C64" s="476"/>
      <c r="D64" s="479"/>
      <c r="E64" s="62">
        <v>3</v>
      </c>
      <c r="F64" s="321"/>
      <c r="G64" s="208"/>
      <c r="H64" s="208"/>
      <c r="I64" s="279" t="str">
        <f t="shared" si="29"/>
        <v xml:space="preserve">  </v>
      </c>
      <c r="J64" s="1"/>
      <c r="K64" s="58" t="str">
        <f>+IF(J64='11 FORMULAS'!$E$4,'11 FORMULAS'!$F$4,IF(J64='11 FORMULAS'!$E$5,'11 FORMULAS'!$F$5,IF(J64='11 FORMULAS'!$E$6,'11 FORMULAS'!$F$6,"")))</f>
        <v/>
      </c>
      <c r="L64" s="58" t="str">
        <f>+IF(OR(J64='11 FORMULAS'!$O$4,J64='11 FORMULAS'!$O$5),'11 FORMULAS'!$P$5,IF(J64='11 FORMULAS'!$O$6,'11 FORMULAS'!$P$6,""))</f>
        <v/>
      </c>
      <c r="M64" s="1"/>
      <c r="N64" s="58" t="str">
        <f>+IF(M64='11 FORMULAS'!$H$4,'11 FORMULAS'!$I$4,IF(M64='11 FORMULAS'!$H$5,'11 FORMULAS'!$I$5,""))</f>
        <v/>
      </c>
      <c r="O64" s="4"/>
      <c r="P64" s="4"/>
      <c r="Q64" s="4"/>
      <c r="R64" s="286" t="str">
        <f>+IFERROR(K64+N64,"")</f>
        <v/>
      </c>
      <c r="S64" s="286" t="str">
        <f>IF(L64='11 FORMULAS'!$P$5,S63-(S63*R64),S63)</f>
        <v/>
      </c>
      <c r="T64" s="286" t="str">
        <f>IF(L64='11 FORMULAS'!$P$6,T63-(T63*R64),T63)</f>
        <v/>
      </c>
      <c r="U64" s="464"/>
      <c r="V64" s="467"/>
      <c r="X64" s="282"/>
      <c r="Y64" s="283"/>
      <c r="Z64" s="283"/>
    </row>
    <row r="65" spans="1:26" ht="29.45" customHeight="1" thickBot="1" x14ac:dyDescent="0.3">
      <c r="A65" s="471"/>
      <c r="B65" s="474"/>
      <c r="C65" s="477"/>
      <c r="D65" s="480"/>
      <c r="E65" s="63">
        <v>4</v>
      </c>
      <c r="F65" s="323"/>
      <c r="G65" s="209"/>
      <c r="H65" s="209"/>
      <c r="I65" s="280" t="str">
        <f t="shared" si="29"/>
        <v xml:space="preserve">  </v>
      </c>
      <c r="J65" s="7"/>
      <c r="K65" s="59" t="str">
        <f>+IF(J65='11 FORMULAS'!$E$4,'11 FORMULAS'!$F$4,IF(J65='11 FORMULAS'!$E$5,'11 FORMULAS'!$F$5,IF(J65='11 FORMULAS'!$E$6,'11 FORMULAS'!$F$6,"")))</f>
        <v/>
      </c>
      <c r="L65" s="59" t="str">
        <f>+IF(OR(J65='11 FORMULAS'!$O$4,J65='11 FORMULAS'!$O$5),'11 FORMULAS'!$P$5,IF(J65='11 FORMULAS'!$O$6,'11 FORMULAS'!$P$6,""))</f>
        <v/>
      </c>
      <c r="M65" s="7"/>
      <c r="N65" s="59" t="str">
        <f>+IF(M65='11 FORMULAS'!$H$4,'11 FORMULAS'!$I$4,IF(M65='11 FORMULAS'!$H$5,'11 FORMULAS'!$I$5,""))</f>
        <v/>
      </c>
      <c r="O65" s="8"/>
      <c r="P65" s="8"/>
      <c r="Q65" s="8"/>
      <c r="R65" s="287" t="str">
        <f t="shared" ref="R65" si="31">+IFERROR(K65+N65,"")</f>
        <v/>
      </c>
      <c r="S65" s="287" t="str">
        <f>IF(L65='11 FORMULAS'!$P$5,S64-(S64*R65),S64)</f>
        <v/>
      </c>
      <c r="T65" s="287" t="str">
        <f>IF(L65='11 FORMULAS'!$P$6,T64-(T64*R65),T64)</f>
        <v/>
      </c>
      <c r="U65" s="465"/>
      <c r="V65" s="468"/>
    </row>
    <row r="66" spans="1:26" ht="29.45" customHeight="1" x14ac:dyDescent="0.25">
      <c r="A66" s="469" t="str">
        <f>'2 CONTEXTO E IDENTIFICACIÓN'!A21</f>
        <v>R18</v>
      </c>
      <c r="B66" s="472" t="str">
        <f>+'2 CONTEXTO E IDENTIFICACIÓN'!E21</f>
        <v xml:space="preserve">  </v>
      </c>
      <c r="C66" s="475" t="str">
        <f>+'3 PROBABIL E IMPACTO INHERENTE'!E23</f>
        <v/>
      </c>
      <c r="D66" s="478" t="str">
        <f>+'3 PROBABIL E IMPACTO INHERENTE'!M23</f>
        <v/>
      </c>
      <c r="E66" s="61">
        <v>1</v>
      </c>
      <c r="F66" s="318"/>
      <c r="G66" s="64"/>
      <c r="H66" s="64"/>
      <c r="I66" s="278" t="str">
        <f t="shared" si="29"/>
        <v xml:space="preserve">  </v>
      </c>
      <c r="J66" s="5"/>
      <c r="K66" s="57" t="str">
        <f>+IF(J66='11 FORMULAS'!$E$4,'11 FORMULAS'!$F$4,IF(J66='11 FORMULAS'!$E$5,'11 FORMULAS'!$F$5,IF(J66='11 FORMULAS'!$E$6,'11 FORMULAS'!$F$6,"")))</f>
        <v/>
      </c>
      <c r="L66" s="57" t="str">
        <f>+IF(OR(J66='11 FORMULAS'!$O$4,J66='11 FORMULAS'!$O$5),'11 FORMULAS'!$P$5,IF(J66='11 FORMULAS'!$O$6,'11 FORMULAS'!$P$6,""))</f>
        <v/>
      </c>
      <c r="M66" s="5"/>
      <c r="N66" s="57" t="str">
        <f>+IF(M66='11 FORMULAS'!$H$4,'11 FORMULAS'!$I$4,IF(M66='11 FORMULAS'!$H$5,'11 FORMULAS'!$I$5,""))</f>
        <v/>
      </c>
      <c r="O66" s="6"/>
      <c r="P66" s="6"/>
      <c r="Q66" s="6"/>
      <c r="R66" s="285" t="str">
        <f>+IFERROR(K66+N66,"")</f>
        <v/>
      </c>
      <c r="S66" s="285" t="str">
        <f>IF(L66='11 FORMULAS'!$P$5,C66-(C66*R66),C66)</f>
        <v/>
      </c>
      <c r="T66" s="285" t="str">
        <f>IF(L66='11 FORMULAS'!$P$6,D66-(D66*R66),D66)</f>
        <v/>
      </c>
      <c r="U66" s="463" t="str">
        <f>+IF(S69="","",S69)</f>
        <v/>
      </c>
      <c r="V66" s="466" t="str">
        <f>+IF(T69="","",T69)</f>
        <v/>
      </c>
      <c r="X66" s="282"/>
      <c r="Y66" s="283"/>
      <c r="Z66" s="283"/>
    </row>
    <row r="67" spans="1:26" ht="29.45" customHeight="1" x14ac:dyDescent="0.25">
      <c r="A67" s="470"/>
      <c r="B67" s="473"/>
      <c r="C67" s="476"/>
      <c r="D67" s="479"/>
      <c r="E67" s="62">
        <v>2</v>
      </c>
      <c r="F67" s="321"/>
      <c r="G67" s="208"/>
      <c r="H67" s="208"/>
      <c r="I67" s="279" t="str">
        <f t="shared" si="29"/>
        <v xml:space="preserve">  </v>
      </c>
      <c r="J67" s="1"/>
      <c r="K67" s="58" t="str">
        <f>+IF(J67='11 FORMULAS'!$E$4,'11 FORMULAS'!$F$4,IF(J67='11 FORMULAS'!$E$5,'11 FORMULAS'!$F$5,IF(J67='11 FORMULAS'!$E$6,'11 FORMULAS'!$F$6,"")))</f>
        <v/>
      </c>
      <c r="L67" s="58" t="str">
        <f>+IF(OR(J67='11 FORMULAS'!$O$4,J67='11 FORMULAS'!$O$5),'11 FORMULAS'!$P$5,IF(J67='11 FORMULAS'!$O$6,'11 FORMULAS'!$P$6,""))</f>
        <v/>
      </c>
      <c r="M67" s="1"/>
      <c r="N67" s="58" t="str">
        <f>+IF(M67='11 FORMULAS'!$H$4,'11 FORMULAS'!$I$4,IF(M67='11 FORMULAS'!$H$5,'11 FORMULAS'!$I$5,""))</f>
        <v/>
      </c>
      <c r="O67" s="4"/>
      <c r="P67" s="4"/>
      <c r="Q67" s="4"/>
      <c r="R67" s="286" t="str">
        <f t="shared" ref="R67" si="32">+IFERROR(K67+N67,"")</f>
        <v/>
      </c>
      <c r="S67" s="286" t="str">
        <f>IF(L67='11 FORMULAS'!$P$5,S66-(S66*R67),S66)</f>
        <v/>
      </c>
      <c r="T67" s="286" t="str">
        <f>IF(L67='11 FORMULAS'!$P$6,T66-(T66*R67),T66)</f>
        <v/>
      </c>
      <c r="U67" s="464"/>
      <c r="V67" s="467"/>
      <c r="X67" s="282"/>
      <c r="Y67" s="283"/>
      <c r="Z67" s="283"/>
    </row>
    <row r="68" spans="1:26" ht="29.45" customHeight="1" x14ac:dyDescent="0.25">
      <c r="A68" s="470"/>
      <c r="B68" s="473"/>
      <c r="C68" s="476"/>
      <c r="D68" s="479"/>
      <c r="E68" s="62">
        <v>3</v>
      </c>
      <c r="F68" s="321"/>
      <c r="G68" s="208"/>
      <c r="H68" s="208"/>
      <c r="I68" s="279" t="str">
        <f t="shared" si="29"/>
        <v xml:space="preserve">  </v>
      </c>
      <c r="J68" s="1"/>
      <c r="K68" s="58" t="str">
        <f>+IF(J68='11 FORMULAS'!$E$4,'11 FORMULAS'!$F$4,IF(J68='11 FORMULAS'!$E$5,'11 FORMULAS'!$F$5,IF(J68='11 FORMULAS'!$E$6,'11 FORMULAS'!$F$6,"")))</f>
        <v/>
      </c>
      <c r="L68" s="58" t="str">
        <f>+IF(OR(J68='11 FORMULAS'!$O$4,J68='11 FORMULAS'!$O$5),'11 FORMULAS'!$P$5,IF(J68='11 FORMULAS'!$O$6,'11 FORMULAS'!$P$6,""))</f>
        <v/>
      </c>
      <c r="M68" s="1"/>
      <c r="N68" s="58" t="str">
        <f>+IF(M68='11 FORMULAS'!$H$4,'11 FORMULAS'!$I$4,IF(M68='11 FORMULAS'!$H$5,'11 FORMULAS'!$I$5,""))</f>
        <v/>
      </c>
      <c r="O68" s="4"/>
      <c r="P68" s="4"/>
      <c r="Q68" s="4"/>
      <c r="R68" s="286" t="str">
        <f>+IFERROR(K68+N68,"")</f>
        <v/>
      </c>
      <c r="S68" s="286" t="str">
        <f>IF(L68='11 FORMULAS'!$P$5,S67-(S67*R68),S67)</f>
        <v/>
      </c>
      <c r="T68" s="286" t="str">
        <f>IF(L68='11 FORMULAS'!$P$6,T67-(T67*R68),T67)</f>
        <v/>
      </c>
      <c r="U68" s="464"/>
      <c r="V68" s="467"/>
      <c r="X68" s="282"/>
      <c r="Y68" s="283"/>
      <c r="Z68" s="283"/>
    </row>
    <row r="69" spans="1:26" ht="29.45" customHeight="1" thickBot="1" x14ac:dyDescent="0.3">
      <c r="A69" s="471"/>
      <c r="B69" s="474"/>
      <c r="C69" s="477"/>
      <c r="D69" s="480"/>
      <c r="E69" s="63">
        <v>4</v>
      </c>
      <c r="F69" s="323"/>
      <c r="G69" s="209"/>
      <c r="H69" s="209"/>
      <c r="I69" s="280" t="str">
        <f t="shared" si="29"/>
        <v xml:space="preserve">  </v>
      </c>
      <c r="J69" s="7"/>
      <c r="K69" s="59" t="str">
        <f>+IF(J69='11 FORMULAS'!$E$4,'11 FORMULAS'!$F$4,IF(J69='11 FORMULAS'!$E$5,'11 FORMULAS'!$F$5,IF(J69='11 FORMULAS'!$E$6,'11 FORMULAS'!$F$6,"")))</f>
        <v/>
      </c>
      <c r="L69" s="59" t="str">
        <f>+IF(OR(J69='11 FORMULAS'!$O$4,J69='11 FORMULAS'!$O$5),'11 FORMULAS'!$P$5,IF(J69='11 FORMULAS'!$O$6,'11 FORMULAS'!$P$6,""))</f>
        <v/>
      </c>
      <c r="M69" s="7"/>
      <c r="N69" s="59" t="str">
        <f>+IF(M69='11 FORMULAS'!$H$4,'11 FORMULAS'!$I$4,IF(M69='11 FORMULAS'!$H$5,'11 FORMULAS'!$I$5,""))</f>
        <v/>
      </c>
      <c r="O69" s="8"/>
      <c r="P69" s="8"/>
      <c r="Q69" s="8"/>
      <c r="R69" s="287" t="str">
        <f t="shared" ref="R69" si="33">+IFERROR(K69+N69,"")</f>
        <v/>
      </c>
      <c r="S69" s="287" t="str">
        <f>IF(L69='11 FORMULAS'!$P$5,S68-(S68*R69),S68)</f>
        <v/>
      </c>
      <c r="T69" s="287" t="str">
        <f>IF(L69='11 FORMULAS'!$P$6,T68-(T68*R69),T68)</f>
        <v/>
      </c>
      <c r="U69" s="465"/>
      <c r="V69" s="468"/>
    </row>
    <row r="70" spans="1:26" ht="29.45" customHeight="1" x14ac:dyDescent="0.25">
      <c r="A70" s="469" t="str">
        <f>'2 CONTEXTO E IDENTIFICACIÓN'!A22</f>
        <v>R19</v>
      </c>
      <c r="B70" s="472" t="str">
        <f>+'2 CONTEXTO E IDENTIFICACIÓN'!E22</f>
        <v xml:space="preserve">  </v>
      </c>
      <c r="C70" s="475" t="str">
        <f>+'3 PROBABIL E IMPACTO INHERENTE'!E24</f>
        <v/>
      </c>
      <c r="D70" s="478" t="str">
        <f>+'3 PROBABIL E IMPACTO INHERENTE'!M24</f>
        <v/>
      </c>
      <c r="E70" s="61">
        <v>1</v>
      </c>
      <c r="F70" s="318"/>
      <c r="G70" s="64"/>
      <c r="H70" s="64"/>
      <c r="I70" s="278" t="str">
        <f t="shared" si="29"/>
        <v xml:space="preserve">  </v>
      </c>
      <c r="J70" s="5"/>
      <c r="K70" s="57" t="str">
        <f>+IF(J70='11 FORMULAS'!$E$4,'11 FORMULAS'!$F$4,IF(J70='11 FORMULAS'!$E$5,'11 FORMULAS'!$F$5,IF(J70='11 FORMULAS'!$E$6,'11 FORMULAS'!$F$6,"")))</f>
        <v/>
      </c>
      <c r="L70" s="57" t="str">
        <f>+IF(OR(J70='11 FORMULAS'!$O$4,J70='11 FORMULAS'!$O$5),'11 FORMULAS'!$P$5,IF(J70='11 FORMULAS'!$O$6,'11 FORMULAS'!$P$6,""))</f>
        <v/>
      </c>
      <c r="M70" s="5"/>
      <c r="N70" s="57" t="str">
        <f>+IF(M70='11 FORMULAS'!$H$4,'11 FORMULAS'!$I$4,IF(M70='11 FORMULAS'!$H$5,'11 FORMULAS'!$I$5,""))</f>
        <v/>
      </c>
      <c r="O70" s="6"/>
      <c r="P70" s="6"/>
      <c r="Q70" s="6"/>
      <c r="R70" s="285" t="str">
        <f>+IFERROR(K70+N70,"")</f>
        <v/>
      </c>
      <c r="S70" s="285" t="str">
        <f>IF(L70='11 FORMULAS'!$P$5,C70-(C70*R70),C70)</f>
        <v/>
      </c>
      <c r="T70" s="285" t="str">
        <f>IF(L70='11 FORMULAS'!$P$6,D70-(D70*R70),D70)</f>
        <v/>
      </c>
      <c r="U70" s="463" t="str">
        <f>+IF(S73="","",S73)</f>
        <v/>
      </c>
      <c r="V70" s="466" t="str">
        <f>+IF(T73="","",T73)</f>
        <v/>
      </c>
      <c r="X70" s="282"/>
      <c r="Y70" s="283"/>
      <c r="Z70" s="283"/>
    </row>
    <row r="71" spans="1:26" ht="29.45" customHeight="1" x14ac:dyDescent="0.25">
      <c r="A71" s="470"/>
      <c r="B71" s="473"/>
      <c r="C71" s="476"/>
      <c r="D71" s="479"/>
      <c r="E71" s="62">
        <v>2</v>
      </c>
      <c r="F71" s="321"/>
      <c r="G71" s="208"/>
      <c r="H71" s="208"/>
      <c r="I71" s="279" t="str">
        <f t="shared" si="29"/>
        <v xml:space="preserve">  </v>
      </c>
      <c r="J71" s="1"/>
      <c r="K71" s="58" t="str">
        <f>+IF(J71='11 FORMULAS'!$E$4,'11 FORMULAS'!$F$4,IF(J71='11 FORMULAS'!$E$5,'11 FORMULAS'!$F$5,IF(J71='11 FORMULAS'!$E$6,'11 FORMULAS'!$F$6,"")))</f>
        <v/>
      </c>
      <c r="L71" s="58" t="str">
        <f>+IF(OR(J71='11 FORMULAS'!$O$4,J71='11 FORMULAS'!$O$5),'11 FORMULAS'!$P$5,IF(J71='11 FORMULAS'!$O$6,'11 FORMULAS'!$P$6,""))</f>
        <v/>
      </c>
      <c r="M71" s="1"/>
      <c r="N71" s="58" t="str">
        <f>+IF(M71='11 FORMULAS'!$H$4,'11 FORMULAS'!$I$4,IF(M71='11 FORMULAS'!$H$5,'11 FORMULAS'!$I$5,""))</f>
        <v/>
      </c>
      <c r="O71" s="4"/>
      <c r="P71" s="4"/>
      <c r="Q71" s="4"/>
      <c r="R71" s="286" t="str">
        <f t="shared" ref="R71" si="34">+IFERROR(K71+N71,"")</f>
        <v/>
      </c>
      <c r="S71" s="286" t="str">
        <f>IF(L71='11 FORMULAS'!$P$5,S70-(S70*R71),S70)</f>
        <v/>
      </c>
      <c r="T71" s="286" t="str">
        <f>IF(L71='11 FORMULAS'!$P$6,T70-(T70*R71),T70)</f>
        <v/>
      </c>
      <c r="U71" s="464"/>
      <c r="V71" s="467"/>
      <c r="X71" s="282"/>
      <c r="Y71" s="283"/>
      <c r="Z71" s="283"/>
    </row>
    <row r="72" spans="1:26" ht="29.45" customHeight="1" x14ac:dyDescent="0.25">
      <c r="A72" s="470"/>
      <c r="B72" s="473"/>
      <c r="C72" s="476"/>
      <c r="D72" s="479"/>
      <c r="E72" s="62">
        <v>3</v>
      </c>
      <c r="F72" s="321"/>
      <c r="G72" s="208"/>
      <c r="H72" s="208"/>
      <c r="I72" s="279" t="str">
        <f t="shared" si="29"/>
        <v xml:space="preserve">  </v>
      </c>
      <c r="J72" s="1"/>
      <c r="K72" s="58" t="str">
        <f>+IF(J72='11 FORMULAS'!$E$4,'11 FORMULAS'!$F$4,IF(J72='11 FORMULAS'!$E$5,'11 FORMULAS'!$F$5,IF(J72='11 FORMULAS'!$E$6,'11 FORMULAS'!$F$6,"")))</f>
        <v/>
      </c>
      <c r="L72" s="58" t="str">
        <f>+IF(OR(J72='11 FORMULAS'!$O$4,J72='11 FORMULAS'!$O$5),'11 FORMULAS'!$P$5,IF(J72='11 FORMULAS'!$O$6,'11 FORMULAS'!$P$6,""))</f>
        <v/>
      </c>
      <c r="M72" s="1"/>
      <c r="N72" s="58" t="str">
        <f>+IF(M72='11 FORMULAS'!$H$4,'11 FORMULAS'!$I$4,IF(M72='11 FORMULAS'!$H$5,'11 FORMULAS'!$I$5,""))</f>
        <v/>
      </c>
      <c r="O72" s="4"/>
      <c r="P72" s="4"/>
      <c r="Q72" s="4"/>
      <c r="R72" s="286" t="str">
        <f>+IFERROR(K72+N72,"")</f>
        <v/>
      </c>
      <c r="S72" s="286" t="str">
        <f>IF(L72='11 FORMULAS'!$P$5,S71-(S71*R72),S71)</f>
        <v/>
      </c>
      <c r="T72" s="286" t="str">
        <f>IF(L72='11 FORMULAS'!$P$6,T71-(T71*R72),T71)</f>
        <v/>
      </c>
      <c r="U72" s="464"/>
      <c r="V72" s="467"/>
      <c r="X72" s="282"/>
      <c r="Y72" s="283"/>
      <c r="Z72" s="283"/>
    </row>
    <row r="73" spans="1:26" ht="29.45" customHeight="1" thickBot="1" x14ac:dyDescent="0.3">
      <c r="A73" s="471"/>
      <c r="B73" s="474"/>
      <c r="C73" s="477"/>
      <c r="D73" s="480"/>
      <c r="E73" s="63">
        <v>4</v>
      </c>
      <c r="F73" s="323"/>
      <c r="G73" s="209"/>
      <c r="H73" s="209"/>
      <c r="I73" s="280" t="str">
        <f t="shared" si="29"/>
        <v xml:space="preserve">  </v>
      </c>
      <c r="J73" s="7"/>
      <c r="K73" s="59" t="str">
        <f>+IF(J73='11 FORMULAS'!$E$4,'11 FORMULAS'!$F$4,IF(J73='11 FORMULAS'!$E$5,'11 FORMULAS'!$F$5,IF(J73='11 FORMULAS'!$E$6,'11 FORMULAS'!$F$6,"")))</f>
        <v/>
      </c>
      <c r="L73" s="59" t="str">
        <f>+IF(OR(J73='11 FORMULAS'!$O$4,J73='11 FORMULAS'!$O$5),'11 FORMULAS'!$P$5,IF(J73='11 FORMULAS'!$O$6,'11 FORMULAS'!$P$6,""))</f>
        <v/>
      </c>
      <c r="M73" s="7"/>
      <c r="N73" s="59" t="str">
        <f>+IF(M73='11 FORMULAS'!$H$4,'11 FORMULAS'!$I$4,IF(M73='11 FORMULAS'!$H$5,'11 FORMULAS'!$I$5,""))</f>
        <v/>
      </c>
      <c r="O73" s="8"/>
      <c r="P73" s="8"/>
      <c r="Q73" s="8"/>
      <c r="R73" s="287" t="str">
        <f t="shared" ref="R73" si="35">+IFERROR(K73+N73,"")</f>
        <v/>
      </c>
      <c r="S73" s="287" t="str">
        <f>IF(L73='11 FORMULAS'!$P$5,S72-(S72*R73),S72)</f>
        <v/>
      </c>
      <c r="T73" s="287" t="str">
        <f>IF(L73='11 FORMULAS'!$P$6,T72-(T72*R73),T72)</f>
        <v/>
      </c>
      <c r="U73" s="465"/>
      <c r="V73" s="468"/>
    </row>
    <row r="74" spans="1:26" ht="29.45" customHeight="1" x14ac:dyDescent="0.25">
      <c r="A74" s="469" t="str">
        <f>'2 CONTEXTO E IDENTIFICACIÓN'!A23</f>
        <v>R20</v>
      </c>
      <c r="B74" s="472" t="str">
        <f>+'2 CONTEXTO E IDENTIFICACIÓN'!E23</f>
        <v xml:space="preserve">  </v>
      </c>
      <c r="C74" s="475" t="str">
        <f>+'3 PROBABIL E IMPACTO INHERENTE'!E25</f>
        <v/>
      </c>
      <c r="D74" s="478" t="str">
        <f>+'3 PROBABIL E IMPACTO INHERENTE'!M25</f>
        <v/>
      </c>
      <c r="E74" s="61">
        <v>1</v>
      </c>
      <c r="F74" s="318"/>
      <c r="G74" s="64"/>
      <c r="H74" s="64"/>
      <c r="I74" s="278" t="str">
        <f t="shared" si="29"/>
        <v xml:space="preserve">  </v>
      </c>
      <c r="J74" s="5"/>
      <c r="K74" s="57" t="str">
        <f>+IF(J74='11 FORMULAS'!$E$4,'11 FORMULAS'!$F$4,IF(J74='11 FORMULAS'!$E$5,'11 FORMULAS'!$F$5,IF(J74='11 FORMULAS'!$E$6,'11 FORMULAS'!$F$6,"")))</f>
        <v/>
      </c>
      <c r="L74" s="57" t="str">
        <f>+IF(OR(J74='11 FORMULAS'!$O$4,J74='11 FORMULAS'!$O$5),'11 FORMULAS'!$P$5,IF(J74='11 FORMULAS'!$O$6,'11 FORMULAS'!$P$6,""))</f>
        <v/>
      </c>
      <c r="M74" s="5"/>
      <c r="N74" s="57" t="str">
        <f>+IF(M74='11 FORMULAS'!$H$4,'11 FORMULAS'!$I$4,IF(M74='11 FORMULAS'!$H$5,'11 FORMULAS'!$I$5,""))</f>
        <v/>
      </c>
      <c r="O74" s="6"/>
      <c r="P74" s="6"/>
      <c r="Q74" s="6"/>
      <c r="R74" s="285" t="str">
        <f>+IFERROR(K74+N74,"")</f>
        <v/>
      </c>
      <c r="S74" s="285" t="str">
        <f>IF(L74='11 FORMULAS'!$P$5,C74-(C74*R74),C74)</f>
        <v/>
      </c>
      <c r="T74" s="285" t="str">
        <f>IF(L74='11 FORMULAS'!$P$6,D74-(D74*R74),D74)</f>
        <v/>
      </c>
      <c r="U74" s="463" t="str">
        <f>+IF(S77="","",S77)</f>
        <v/>
      </c>
      <c r="V74" s="466" t="str">
        <f>+IF(T77="","",T77)</f>
        <v/>
      </c>
      <c r="X74" s="282"/>
      <c r="Y74" s="283"/>
      <c r="Z74" s="283"/>
    </row>
    <row r="75" spans="1:26" ht="29.45" customHeight="1" x14ac:dyDescent="0.25">
      <c r="A75" s="470"/>
      <c r="B75" s="473"/>
      <c r="C75" s="476"/>
      <c r="D75" s="479"/>
      <c r="E75" s="62">
        <v>2</v>
      </c>
      <c r="F75" s="321"/>
      <c r="G75" s="208"/>
      <c r="H75" s="208"/>
      <c r="I75" s="279" t="str">
        <f t="shared" si="29"/>
        <v xml:space="preserve">  </v>
      </c>
      <c r="J75" s="1"/>
      <c r="K75" s="58" t="str">
        <f>+IF(J75='11 FORMULAS'!$E$4,'11 FORMULAS'!$F$4,IF(J75='11 FORMULAS'!$E$5,'11 FORMULAS'!$F$5,IF(J75='11 FORMULAS'!$E$6,'11 FORMULAS'!$F$6,"")))</f>
        <v/>
      </c>
      <c r="L75" s="58" t="str">
        <f>+IF(OR(J75='11 FORMULAS'!$O$4,J75='11 FORMULAS'!$O$5),'11 FORMULAS'!$P$5,IF(J75='11 FORMULAS'!$O$6,'11 FORMULAS'!$P$6,""))</f>
        <v/>
      </c>
      <c r="M75" s="1"/>
      <c r="N75" s="58" t="str">
        <f>+IF(M75='11 FORMULAS'!$H$4,'11 FORMULAS'!$I$4,IF(M75='11 FORMULAS'!$H$5,'11 FORMULAS'!$I$5,""))</f>
        <v/>
      </c>
      <c r="O75" s="4"/>
      <c r="P75" s="4"/>
      <c r="Q75" s="4"/>
      <c r="R75" s="286" t="str">
        <f t="shared" ref="R75" si="36">+IFERROR(K75+N75,"")</f>
        <v/>
      </c>
      <c r="S75" s="286" t="str">
        <f>IF(L75='11 FORMULAS'!$P$5,S74-(S74*R75),S74)</f>
        <v/>
      </c>
      <c r="T75" s="286" t="str">
        <f>IF(L75='11 FORMULAS'!$P$6,T74-(T74*R75),T74)</f>
        <v/>
      </c>
      <c r="U75" s="464"/>
      <c r="V75" s="467"/>
      <c r="X75" s="282"/>
      <c r="Y75" s="283"/>
      <c r="Z75" s="283"/>
    </row>
    <row r="76" spans="1:26" ht="29.45" customHeight="1" x14ac:dyDescent="0.25">
      <c r="A76" s="470"/>
      <c r="B76" s="473"/>
      <c r="C76" s="476"/>
      <c r="D76" s="479"/>
      <c r="E76" s="62">
        <v>3</v>
      </c>
      <c r="F76" s="321"/>
      <c r="G76" s="208"/>
      <c r="H76" s="208"/>
      <c r="I76" s="279" t="str">
        <f t="shared" si="29"/>
        <v xml:space="preserve">  </v>
      </c>
      <c r="J76" s="1"/>
      <c r="K76" s="58" t="str">
        <f>+IF(J76='11 FORMULAS'!$E$4,'11 FORMULAS'!$F$4,IF(J76='11 FORMULAS'!$E$5,'11 FORMULAS'!$F$5,IF(J76='11 FORMULAS'!$E$6,'11 FORMULAS'!$F$6,"")))</f>
        <v/>
      </c>
      <c r="L76" s="58" t="str">
        <f>+IF(OR(J76='11 FORMULAS'!$O$4,J76='11 FORMULAS'!$O$5),'11 FORMULAS'!$P$5,IF(J76='11 FORMULAS'!$O$6,'11 FORMULAS'!$P$6,""))</f>
        <v/>
      </c>
      <c r="M76" s="1"/>
      <c r="N76" s="58" t="str">
        <f>+IF(M76='11 FORMULAS'!$H$4,'11 FORMULAS'!$I$4,IF(M76='11 FORMULAS'!$H$5,'11 FORMULAS'!$I$5,""))</f>
        <v/>
      </c>
      <c r="O76" s="4"/>
      <c r="P76" s="4"/>
      <c r="Q76" s="4"/>
      <c r="R76" s="286" t="str">
        <f>+IFERROR(K76+N76,"")</f>
        <v/>
      </c>
      <c r="S76" s="286" t="str">
        <f>IF(L76='11 FORMULAS'!$P$5,S75-(S75*R76),S75)</f>
        <v/>
      </c>
      <c r="T76" s="286" t="str">
        <f>IF(L76='11 FORMULAS'!$P$6,T75-(T75*R76),T75)</f>
        <v/>
      </c>
      <c r="U76" s="464"/>
      <c r="V76" s="467"/>
      <c r="X76" s="282"/>
      <c r="Y76" s="283"/>
      <c r="Z76" s="283"/>
    </row>
    <row r="77" spans="1:26" ht="29.45" customHeight="1" thickBot="1" x14ac:dyDescent="0.3">
      <c r="A77" s="471"/>
      <c r="B77" s="474"/>
      <c r="C77" s="477"/>
      <c r="D77" s="480"/>
      <c r="E77" s="63">
        <v>4</v>
      </c>
      <c r="F77" s="323"/>
      <c r="G77" s="209"/>
      <c r="H77" s="209"/>
      <c r="I77" s="280" t="str">
        <f t="shared" si="29"/>
        <v xml:space="preserve">  </v>
      </c>
      <c r="J77" s="7"/>
      <c r="K77" s="59" t="str">
        <f>+IF(J77='11 FORMULAS'!$E$4,'11 FORMULAS'!$F$4,IF(J77='11 FORMULAS'!$E$5,'11 FORMULAS'!$F$5,IF(J77='11 FORMULAS'!$E$6,'11 FORMULAS'!$F$6,"")))</f>
        <v/>
      </c>
      <c r="L77" s="59" t="str">
        <f>+IF(OR(J77='11 FORMULAS'!$O$4,J77='11 FORMULAS'!$O$5),'11 FORMULAS'!$P$5,IF(J77='11 FORMULAS'!$O$6,'11 FORMULAS'!$P$6,""))</f>
        <v/>
      </c>
      <c r="M77" s="7"/>
      <c r="N77" s="59" t="str">
        <f>+IF(M77='11 FORMULAS'!$H$4,'11 FORMULAS'!$I$4,IF(M77='11 FORMULAS'!$H$5,'11 FORMULAS'!$I$5,""))</f>
        <v/>
      </c>
      <c r="O77" s="8"/>
      <c r="P77" s="8"/>
      <c r="Q77" s="8"/>
      <c r="R77" s="287" t="str">
        <f t="shared" ref="R77" si="37">+IFERROR(K77+N77,"")</f>
        <v/>
      </c>
      <c r="S77" s="287" t="str">
        <f>IF(L77='11 FORMULAS'!$P$5,S76-(S76*R77),S76)</f>
        <v/>
      </c>
      <c r="T77" s="287" t="str">
        <f>IF(L77='11 FORMULAS'!$P$6,T76-(T76*R77),T76)</f>
        <v/>
      </c>
      <c r="U77" s="465"/>
      <c r="V77" s="468"/>
    </row>
  </sheetData>
  <sheetProtection formatCells="0" formatColumns="0" formatRows="0" sort="0" autoFilter="0" pivotTables="0"/>
  <dataConsolidate/>
  <mergeCells count="122">
    <mergeCell ref="C4:C5"/>
    <mergeCell ref="C6:C9"/>
    <mergeCell ref="D4:D5"/>
    <mergeCell ref="D6:D9"/>
    <mergeCell ref="R2:R4"/>
    <mergeCell ref="S2:S4"/>
    <mergeCell ref="T2:T4"/>
    <mergeCell ref="A4:A5"/>
    <mergeCell ref="B4:B5"/>
    <mergeCell ref="J3:Q3"/>
    <mergeCell ref="E4:E5"/>
    <mergeCell ref="J4:N4"/>
    <mergeCell ref="O4:Q4"/>
    <mergeCell ref="F4:H4"/>
    <mergeCell ref="A22:A25"/>
    <mergeCell ref="B22:B25"/>
    <mergeCell ref="C22:C25"/>
    <mergeCell ref="D22:D25"/>
    <mergeCell ref="A18:A21"/>
    <mergeCell ref="B18:B21"/>
    <mergeCell ref="C18:C21"/>
    <mergeCell ref="D18:D21"/>
    <mergeCell ref="A6:A9"/>
    <mergeCell ref="B6:B9"/>
    <mergeCell ref="A14:A17"/>
    <mergeCell ref="B14:B17"/>
    <mergeCell ref="C14:C17"/>
    <mergeCell ref="D14:D17"/>
    <mergeCell ref="A10:A13"/>
    <mergeCell ref="B10:B13"/>
    <mergeCell ref="C10:C13"/>
    <mergeCell ref="D10:D13"/>
    <mergeCell ref="A30:A33"/>
    <mergeCell ref="B30:B33"/>
    <mergeCell ref="C30:C33"/>
    <mergeCell ref="D30:D33"/>
    <mergeCell ref="A34:A37"/>
    <mergeCell ref="B34:B37"/>
    <mergeCell ref="C34:C37"/>
    <mergeCell ref="D34:D37"/>
    <mergeCell ref="A26:A29"/>
    <mergeCell ref="B26:B29"/>
    <mergeCell ref="C26:C29"/>
    <mergeCell ref="D26:D29"/>
    <mergeCell ref="D46:D49"/>
    <mergeCell ref="A50:A53"/>
    <mergeCell ref="B50:B53"/>
    <mergeCell ref="C50:C53"/>
    <mergeCell ref="D50:D53"/>
    <mergeCell ref="A46:A49"/>
    <mergeCell ref="B46:B49"/>
    <mergeCell ref="C46:C49"/>
    <mergeCell ref="A38:A41"/>
    <mergeCell ref="B38:B41"/>
    <mergeCell ref="C38:C41"/>
    <mergeCell ref="D38:D41"/>
    <mergeCell ref="A42:A45"/>
    <mergeCell ref="B42:B45"/>
    <mergeCell ref="C42:C45"/>
    <mergeCell ref="D42:D45"/>
    <mergeCell ref="A54:A57"/>
    <mergeCell ref="B54:B57"/>
    <mergeCell ref="C54:C57"/>
    <mergeCell ref="D54:D57"/>
    <mergeCell ref="A58:A61"/>
    <mergeCell ref="B58:B61"/>
    <mergeCell ref="C58:C61"/>
    <mergeCell ref="D58:D61"/>
    <mergeCell ref="A74:A77"/>
    <mergeCell ref="B74:B77"/>
    <mergeCell ref="C74:C77"/>
    <mergeCell ref="D74:D77"/>
    <mergeCell ref="A62:A65"/>
    <mergeCell ref="B62:B65"/>
    <mergeCell ref="C62:C65"/>
    <mergeCell ref="D62:D65"/>
    <mergeCell ref="A66:A69"/>
    <mergeCell ref="B66:B69"/>
    <mergeCell ref="C66:C69"/>
    <mergeCell ref="D66:D69"/>
    <mergeCell ref="A70:A73"/>
    <mergeCell ref="B70:B73"/>
    <mergeCell ref="C70:C73"/>
    <mergeCell ref="D70:D73"/>
    <mergeCell ref="V34:V37"/>
    <mergeCell ref="U18:U21"/>
    <mergeCell ref="V18:V21"/>
    <mergeCell ref="U22:U25"/>
    <mergeCell ref="V22:V25"/>
    <mergeCell ref="U26:U29"/>
    <mergeCell ref="V26:V29"/>
    <mergeCell ref="X2:Z2"/>
    <mergeCell ref="U10:U13"/>
    <mergeCell ref="V10:V13"/>
    <mergeCell ref="U14:U17"/>
    <mergeCell ref="V14:V17"/>
    <mergeCell ref="U6:U9"/>
    <mergeCell ref="V6:V9"/>
    <mergeCell ref="U74:U77"/>
    <mergeCell ref="V74:V77"/>
    <mergeCell ref="B2:D2"/>
    <mergeCell ref="U62:U65"/>
    <mergeCell ref="V62:V65"/>
    <mergeCell ref="U66:U69"/>
    <mergeCell ref="V66:V69"/>
    <mergeCell ref="U70:U73"/>
    <mergeCell ref="V70:V73"/>
    <mergeCell ref="U50:U53"/>
    <mergeCell ref="V50:V53"/>
    <mergeCell ref="U54:U57"/>
    <mergeCell ref="V54:V57"/>
    <mergeCell ref="U58:U61"/>
    <mergeCell ref="V58:V61"/>
    <mergeCell ref="U38:U41"/>
    <mergeCell ref="V38:V41"/>
    <mergeCell ref="U42:U45"/>
    <mergeCell ref="V42:V45"/>
    <mergeCell ref="U46:U49"/>
    <mergeCell ref="V46:V49"/>
    <mergeCell ref="U30:U33"/>
    <mergeCell ref="V30:V33"/>
    <mergeCell ref="U34:U37"/>
  </mergeCells>
  <phoneticPr fontId="0" type="noConversion"/>
  <conditionalFormatting sqref="C6:D6 U6:V6 C10:D10 C14:D14 C18:D18 C22:D22 C26:D26 C30:D30 C34:D34 C38:D38 C42:D42 C46:D46 C50:D50 C54:D54 C58:D58 C62:D62 C66:D66 C70:D70 C74:D74">
    <cfRule type="cellIs" dxfId="135" priority="267" operator="between">
      <formula>$Y$7</formula>
      <formula>$Z$7</formula>
    </cfRule>
    <cfRule type="cellIs" dxfId="134" priority="266" operator="between">
      <formula>$Y$6</formula>
      <formula>$Z$6</formula>
    </cfRule>
    <cfRule type="cellIs" dxfId="133" priority="265" operator="between">
      <formula>$Y$5</formula>
      <formula>$Z$5</formula>
    </cfRule>
    <cfRule type="cellIs" dxfId="132" priority="264" operator="between">
      <formula>$Y$4</formula>
      <formula>$Z$4</formula>
    </cfRule>
    <cfRule type="cellIs" dxfId="131" priority="268" operator="between">
      <formula>$Y$8</formula>
      <formula>$Z$8</formula>
    </cfRule>
  </conditionalFormatting>
  <conditionalFormatting sqref="U10:V10">
    <cfRule type="cellIs" dxfId="130" priority="90" operator="between">
      <formula>$Y$8</formula>
      <formula>$Z$8</formula>
    </cfRule>
    <cfRule type="cellIs" dxfId="129" priority="89" operator="between">
      <formula>$Y$7</formula>
      <formula>$Z$7</formula>
    </cfRule>
    <cfRule type="cellIs" dxfId="128" priority="88" operator="between">
      <formula>$Y$6</formula>
      <formula>$Z$6</formula>
    </cfRule>
    <cfRule type="cellIs" dxfId="127" priority="87" operator="between">
      <formula>$Y$5</formula>
      <formula>$Z$5</formula>
    </cfRule>
    <cfRule type="cellIs" dxfId="126" priority="86" operator="between">
      <formula>$Y$4</formula>
      <formula>$Z$4</formula>
    </cfRule>
  </conditionalFormatting>
  <conditionalFormatting sqref="U14:V14">
    <cfRule type="cellIs" dxfId="125" priority="84" operator="between">
      <formula>$Y$7</formula>
      <formula>$Z$7</formula>
    </cfRule>
    <cfRule type="cellIs" dxfId="124" priority="85" operator="between">
      <formula>$Y$8</formula>
      <formula>$Z$8</formula>
    </cfRule>
    <cfRule type="cellIs" dxfId="123" priority="83" operator="between">
      <formula>$Y$6</formula>
      <formula>$Z$6</formula>
    </cfRule>
    <cfRule type="cellIs" dxfId="122" priority="82" operator="between">
      <formula>$Y$5</formula>
      <formula>$Z$5</formula>
    </cfRule>
    <cfRule type="cellIs" dxfId="121" priority="81" operator="between">
      <formula>$Y$4</formula>
      <formula>$Z$4</formula>
    </cfRule>
  </conditionalFormatting>
  <conditionalFormatting sqref="U18:V18">
    <cfRule type="cellIs" dxfId="120" priority="80" operator="between">
      <formula>$Y$8</formula>
      <formula>$Z$8</formula>
    </cfRule>
    <cfRule type="cellIs" dxfId="119" priority="76" operator="between">
      <formula>$Y$4</formula>
      <formula>$Z$4</formula>
    </cfRule>
    <cfRule type="cellIs" dxfId="118" priority="77" operator="between">
      <formula>$Y$5</formula>
      <formula>$Z$5</formula>
    </cfRule>
    <cfRule type="cellIs" dxfId="117" priority="78" operator="between">
      <formula>$Y$6</formula>
      <formula>$Z$6</formula>
    </cfRule>
    <cfRule type="cellIs" dxfId="116" priority="79" operator="between">
      <formula>$Y$7</formula>
      <formula>$Z$7</formula>
    </cfRule>
  </conditionalFormatting>
  <conditionalFormatting sqref="U22:V22">
    <cfRule type="cellIs" dxfId="115" priority="73" operator="between">
      <formula>$Y$6</formula>
      <formula>$Z$6</formula>
    </cfRule>
    <cfRule type="cellIs" dxfId="114" priority="75" operator="between">
      <formula>$Y$8</formula>
      <formula>$Z$8</formula>
    </cfRule>
    <cfRule type="cellIs" dxfId="113" priority="74" operator="between">
      <formula>$Y$7</formula>
      <formula>$Z$7</formula>
    </cfRule>
    <cfRule type="cellIs" dxfId="112" priority="72" operator="between">
      <formula>$Y$5</formula>
      <formula>$Z$5</formula>
    </cfRule>
    <cfRule type="cellIs" dxfId="111" priority="71" operator="between">
      <formula>$Y$4</formula>
      <formula>$Z$4</formula>
    </cfRule>
  </conditionalFormatting>
  <conditionalFormatting sqref="U26:V26">
    <cfRule type="cellIs" dxfId="110" priority="70" operator="between">
      <formula>$Y$8</formula>
      <formula>$Z$8</formula>
    </cfRule>
    <cfRule type="cellIs" dxfId="109" priority="69" operator="between">
      <formula>$Y$7</formula>
      <formula>$Z$7</formula>
    </cfRule>
    <cfRule type="cellIs" dxfId="108" priority="68" operator="between">
      <formula>$Y$6</formula>
      <formula>$Z$6</formula>
    </cfRule>
    <cfRule type="cellIs" dxfId="107" priority="67" operator="between">
      <formula>$Y$5</formula>
      <formula>$Z$5</formula>
    </cfRule>
    <cfRule type="cellIs" dxfId="106" priority="66" operator="between">
      <formula>$Y$4</formula>
      <formula>$Z$4</formula>
    </cfRule>
  </conditionalFormatting>
  <conditionalFormatting sqref="U30:V30">
    <cfRule type="cellIs" dxfId="105" priority="57" operator="between">
      <formula>$Y$5</formula>
      <formula>$Z$5</formula>
    </cfRule>
    <cfRule type="cellIs" dxfId="104" priority="56" operator="between">
      <formula>$Y$4</formula>
      <formula>$Z$4</formula>
    </cfRule>
    <cfRule type="cellIs" dxfId="103" priority="60" operator="between">
      <formula>$Y$8</formula>
      <formula>$Z$8</formula>
    </cfRule>
    <cfRule type="cellIs" dxfId="102" priority="59" operator="between">
      <formula>$Y$7</formula>
      <formula>$Z$7</formula>
    </cfRule>
    <cfRule type="cellIs" dxfId="101" priority="58" operator="between">
      <formula>$Y$6</formula>
      <formula>$Z$6</formula>
    </cfRule>
  </conditionalFormatting>
  <conditionalFormatting sqref="U34:V34">
    <cfRule type="cellIs" dxfId="100" priority="53" operator="between">
      <formula>$Y$6</formula>
      <formula>$Z$6</formula>
    </cfRule>
    <cfRule type="cellIs" dxfId="99" priority="54" operator="between">
      <formula>$Y$7</formula>
      <formula>$Z$7</formula>
    </cfRule>
    <cfRule type="cellIs" dxfId="98" priority="51" operator="between">
      <formula>$Y$4</formula>
      <formula>$Z$4</formula>
    </cfRule>
    <cfRule type="cellIs" dxfId="97" priority="52" operator="between">
      <formula>$Y$5</formula>
      <formula>$Z$5</formula>
    </cfRule>
    <cfRule type="cellIs" dxfId="96" priority="55" operator="between">
      <formula>$Y$8</formula>
      <formula>$Z$8</formula>
    </cfRule>
  </conditionalFormatting>
  <conditionalFormatting sqref="U38:V38">
    <cfRule type="cellIs" dxfId="95" priority="46" operator="between">
      <formula>$Y$4</formula>
      <formula>$Z$4</formula>
    </cfRule>
    <cfRule type="cellIs" dxfId="94" priority="47" operator="between">
      <formula>$Y$5</formula>
      <formula>$Z$5</formula>
    </cfRule>
    <cfRule type="cellIs" dxfId="93" priority="48" operator="between">
      <formula>$Y$6</formula>
      <formula>$Z$6</formula>
    </cfRule>
    <cfRule type="cellIs" dxfId="92" priority="49" operator="between">
      <formula>$Y$7</formula>
      <formula>$Z$7</formula>
    </cfRule>
    <cfRule type="cellIs" dxfId="91" priority="50" operator="between">
      <formula>$Y$8</formula>
      <formula>$Z$8</formula>
    </cfRule>
  </conditionalFormatting>
  <conditionalFormatting sqref="U42:V42">
    <cfRule type="cellIs" dxfId="90" priority="45" operator="between">
      <formula>$Y$8</formula>
      <formula>$Z$8</formula>
    </cfRule>
    <cfRule type="cellIs" dxfId="89" priority="44" operator="between">
      <formula>$Y$7</formula>
      <formula>$Z$7</formula>
    </cfRule>
    <cfRule type="cellIs" dxfId="88" priority="43" operator="between">
      <formula>$Y$6</formula>
      <formula>$Z$6</formula>
    </cfRule>
    <cfRule type="cellIs" dxfId="87" priority="42" operator="between">
      <formula>$Y$5</formula>
      <formula>$Z$5</formula>
    </cfRule>
    <cfRule type="cellIs" dxfId="86" priority="41" operator="between">
      <formula>$Y$4</formula>
      <formula>$Z$4</formula>
    </cfRule>
  </conditionalFormatting>
  <conditionalFormatting sqref="U46:V46">
    <cfRule type="cellIs" dxfId="85" priority="36" operator="between">
      <formula>$Y$4</formula>
      <formula>$Z$4</formula>
    </cfRule>
    <cfRule type="cellIs" dxfId="84" priority="40" operator="between">
      <formula>$Y$8</formula>
      <formula>$Z$8</formula>
    </cfRule>
    <cfRule type="cellIs" dxfId="83" priority="39" operator="between">
      <formula>$Y$7</formula>
      <formula>$Z$7</formula>
    </cfRule>
    <cfRule type="cellIs" dxfId="82" priority="38" operator="between">
      <formula>$Y$6</formula>
      <formula>$Z$6</formula>
    </cfRule>
    <cfRule type="cellIs" dxfId="81" priority="37" operator="between">
      <formula>$Y$5</formula>
      <formula>$Z$5</formula>
    </cfRule>
  </conditionalFormatting>
  <conditionalFormatting sqref="U50:V50">
    <cfRule type="cellIs" dxfId="80" priority="34" operator="between">
      <formula>$Y$7</formula>
      <formula>$Z$7</formula>
    </cfRule>
    <cfRule type="cellIs" dxfId="79" priority="33" operator="between">
      <formula>$Y$6</formula>
      <formula>$Z$6</formula>
    </cfRule>
    <cfRule type="cellIs" dxfId="78" priority="32" operator="between">
      <formula>$Y$5</formula>
      <formula>$Z$5</formula>
    </cfRule>
    <cfRule type="cellIs" dxfId="77" priority="31" operator="between">
      <formula>$Y$4</formula>
      <formula>$Z$4</formula>
    </cfRule>
    <cfRule type="cellIs" dxfId="76" priority="35" operator="between">
      <formula>$Y$8</formula>
      <formula>$Z$8</formula>
    </cfRule>
  </conditionalFormatting>
  <conditionalFormatting sqref="U54:V54">
    <cfRule type="cellIs" dxfId="75" priority="30" operator="between">
      <formula>$Y$8</formula>
      <formula>$Z$8</formula>
    </cfRule>
    <cfRule type="cellIs" dxfId="74" priority="29" operator="between">
      <formula>$Y$7</formula>
      <formula>$Z$7</formula>
    </cfRule>
    <cfRule type="cellIs" dxfId="73" priority="28" operator="between">
      <formula>$Y$6</formula>
      <formula>$Z$6</formula>
    </cfRule>
    <cfRule type="cellIs" dxfId="72" priority="27" operator="between">
      <formula>$Y$5</formula>
      <formula>$Z$5</formula>
    </cfRule>
    <cfRule type="cellIs" dxfId="71" priority="26" operator="between">
      <formula>$Y$4</formula>
      <formula>$Z$4</formula>
    </cfRule>
  </conditionalFormatting>
  <conditionalFormatting sqref="U58:V58">
    <cfRule type="cellIs" dxfId="70" priority="23" operator="between">
      <formula>$Y$6</formula>
      <formula>$Z$6</formula>
    </cfRule>
    <cfRule type="cellIs" dxfId="69" priority="25" operator="between">
      <formula>$Y$8</formula>
      <formula>$Z$8</formula>
    </cfRule>
    <cfRule type="cellIs" dxfId="68" priority="24" operator="between">
      <formula>$Y$7</formula>
      <formula>$Z$7</formula>
    </cfRule>
    <cfRule type="cellIs" dxfId="67" priority="22" operator="between">
      <formula>$Y$5</formula>
      <formula>$Z$5</formula>
    </cfRule>
    <cfRule type="cellIs" dxfId="66" priority="21" operator="between">
      <formula>$Y$4</formula>
      <formula>$Z$4</formula>
    </cfRule>
  </conditionalFormatting>
  <conditionalFormatting sqref="U62:V62">
    <cfRule type="cellIs" dxfId="65" priority="20" operator="between">
      <formula>$Y$8</formula>
      <formula>$Z$8</formula>
    </cfRule>
    <cfRule type="cellIs" dxfId="64" priority="19" operator="between">
      <formula>$Y$7</formula>
      <formula>$Z$7</formula>
    </cfRule>
    <cfRule type="cellIs" dxfId="63" priority="18" operator="between">
      <formula>$Y$6</formula>
      <formula>$Z$6</formula>
    </cfRule>
    <cfRule type="cellIs" dxfId="62" priority="17" operator="between">
      <formula>$Y$5</formula>
      <formula>$Z$5</formula>
    </cfRule>
    <cfRule type="cellIs" dxfId="61" priority="16" operator="between">
      <formula>$Y$4</formula>
      <formula>$Z$4</formula>
    </cfRule>
  </conditionalFormatting>
  <conditionalFormatting sqref="U66:V66">
    <cfRule type="cellIs" dxfId="60" priority="12" operator="between">
      <formula>$Y$5</formula>
      <formula>$Z$5</formula>
    </cfRule>
    <cfRule type="cellIs" dxfId="59" priority="15" operator="between">
      <formula>$Y$8</formula>
      <formula>$Z$8</formula>
    </cfRule>
    <cfRule type="cellIs" dxfId="58" priority="14" operator="between">
      <formula>$Y$7</formula>
      <formula>$Z$7</formula>
    </cfRule>
    <cfRule type="cellIs" dxfId="57" priority="13" operator="between">
      <formula>$Y$6</formula>
      <formula>$Z$6</formula>
    </cfRule>
    <cfRule type="cellIs" dxfId="56" priority="11" operator="between">
      <formula>$Y$4</formula>
      <formula>$Z$4</formula>
    </cfRule>
  </conditionalFormatting>
  <conditionalFormatting sqref="U70:V70">
    <cfRule type="cellIs" dxfId="55" priority="10" operator="between">
      <formula>$Y$8</formula>
      <formula>$Z$8</formula>
    </cfRule>
    <cfRule type="cellIs" dxfId="54" priority="9" operator="between">
      <formula>$Y$7</formula>
      <formula>$Z$7</formula>
    </cfRule>
    <cfRule type="cellIs" dxfId="53" priority="8" operator="between">
      <formula>$Y$6</formula>
      <formula>$Z$6</formula>
    </cfRule>
    <cfRule type="cellIs" dxfId="52" priority="7" operator="between">
      <formula>$Y$5</formula>
      <formula>$Z$5</formula>
    </cfRule>
    <cfRule type="cellIs" dxfId="51" priority="6" operator="between">
      <formula>$Y$4</formula>
      <formula>$Z$4</formula>
    </cfRule>
  </conditionalFormatting>
  <conditionalFormatting sqref="U74:V74">
    <cfRule type="cellIs" dxfId="50" priority="2" operator="between">
      <formula>$Y$5</formula>
      <formula>$Z$5</formula>
    </cfRule>
    <cfRule type="cellIs" dxfId="49" priority="3" operator="between">
      <formula>$Y$6</formula>
      <formula>$Z$6</formula>
    </cfRule>
    <cfRule type="cellIs" dxfId="48" priority="4" operator="between">
      <formula>$Y$7</formula>
      <formula>$Z$7</formula>
    </cfRule>
    <cfRule type="cellIs" dxfId="47" priority="5" operator="between">
      <formula>$Y$8</formula>
      <formula>$Z$8</formula>
    </cfRule>
    <cfRule type="cellIs" dxfId="46" priority="1" operator="between">
      <formula>$Y$4</formula>
      <formula>$Z$4</formula>
    </cfRule>
  </conditionalFormatting>
  <printOptions horizontalCentered="1" verticalCentered="1"/>
  <pageMargins left="0.23622047244094491" right="0.23622047244094491" top="0.74803149606299213" bottom="0.74803149606299213" header="0.31496062992125984" footer="0.31496062992125984"/>
  <pageSetup scale="67" orientation="landscape" r:id="rId1"/>
  <headerFooter alignWithMargins="0"/>
  <rowBreaks count="1" manualBreakCount="1">
    <brk id="21" max="16383" man="1"/>
  </rowBreaks>
  <colBreaks count="1" manualBreakCount="1">
    <brk id="10" max="1048575" man="1"/>
  </colBreaks>
  <drawing r:id="rId2"/>
  <extLst>
    <ext xmlns:x14="http://schemas.microsoft.com/office/spreadsheetml/2009/9/main" uri="{CCE6A557-97BC-4b89-ADB6-D9C93CAAB3DF}">
      <x14:dataValidations xmlns:xm="http://schemas.microsoft.com/office/excel/2006/main" xWindow="712" yWindow="776" count="5">
        <x14:dataValidation type="list" allowBlank="1" showInputMessage="1" showErrorMessage="1" xr:uid="{00000000-0002-0000-0400-000000000000}">
          <x14:formula1>
            <xm:f>'11 FORMULAS'!$E$4:$E$7</xm:f>
          </x14:formula1>
          <xm:sqref>J6:J77</xm:sqref>
        </x14:dataValidation>
        <x14:dataValidation type="list" allowBlank="1" showInputMessage="1" showErrorMessage="1" xr:uid="{00000000-0002-0000-0400-000001000000}">
          <x14:formula1>
            <xm:f>'11 FORMULAS'!$H$4:$H$6</xm:f>
          </x14:formula1>
          <xm:sqref>M6:M77</xm:sqref>
        </x14:dataValidation>
        <x14:dataValidation type="list" allowBlank="1" showInputMessage="1" showErrorMessage="1" xr:uid="{00000000-0002-0000-0400-000002000000}">
          <x14:formula1>
            <xm:f>'11 FORMULAS'!$K$4:$K$6</xm:f>
          </x14:formula1>
          <xm:sqref>O6:O77</xm:sqref>
        </x14:dataValidation>
        <x14:dataValidation type="list" allowBlank="1" showInputMessage="1" showErrorMessage="1" xr:uid="{00000000-0002-0000-0400-000003000000}">
          <x14:formula1>
            <xm:f>'11 FORMULAS'!$L$4:$L$6</xm:f>
          </x14:formula1>
          <xm:sqref>P6:P77</xm:sqref>
        </x14:dataValidation>
        <x14:dataValidation type="list" allowBlank="1" showInputMessage="1" showErrorMessage="1" xr:uid="{00000000-0002-0000-0400-000004000000}">
          <x14:formula1>
            <xm:f>'11 FORMULAS'!$M$4:$M$6</xm:f>
          </x14:formula1>
          <xm:sqref>Q6:Q77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33"/>
  <sheetViews>
    <sheetView showGridLines="0" topLeftCell="A9" zoomScale="85" zoomScaleNormal="85" workbookViewId="0">
      <selection activeCell="G7" sqref="G7:G8"/>
    </sheetView>
  </sheetViews>
  <sheetFormatPr baseColWidth="10" defaultColWidth="14.28515625" defaultRowHeight="12.75" x14ac:dyDescent="0.25"/>
  <cols>
    <col min="1" max="1" width="20.85546875" style="82" customWidth="1"/>
    <col min="2" max="2" width="26.28515625" style="82" customWidth="1"/>
    <col min="3" max="3" width="21.42578125" style="82" customWidth="1"/>
    <col min="4" max="4" width="25" style="82" customWidth="1"/>
    <col min="5" max="5" width="16.42578125" style="82" customWidth="1"/>
    <col min="6" max="6" width="13.85546875" style="82" customWidth="1"/>
    <col min="7" max="7" width="15.5703125" style="82" customWidth="1"/>
    <col min="8" max="8" width="12.28515625" style="82" customWidth="1"/>
    <col min="9" max="9" width="7.42578125" style="82" customWidth="1"/>
    <col min="10" max="10" width="14" style="82" customWidth="1"/>
    <col min="11" max="15" width="12.42578125" style="82" customWidth="1"/>
    <col min="16" max="16" width="3.85546875" style="82" customWidth="1"/>
    <col min="17" max="17" width="4.85546875" style="82" customWidth="1"/>
    <col min="18" max="18" width="8.140625" style="82" customWidth="1"/>
    <col min="19" max="24" width="14" style="82" customWidth="1"/>
    <col min="25" max="29" width="11.42578125" style="82" customWidth="1"/>
    <col min="30" max="30" width="5.5703125" style="82" bestFit="1" customWidth="1"/>
    <col min="31" max="31" width="26.85546875" style="82" customWidth="1"/>
    <col min="32" max="36" width="22.85546875" style="82" customWidth="1"/>
    <col min="37" max="37" width="23.42578125" style="82" customWidth="1"/>
    <col min="38" max="265" width="11.42578125" style="82" customWidth="1"/>
    <col min="266" max="266" width="12.7109375" style="82" customWidth="1"/>
    <col min="267" max="267" width="47" style="82" customWidth="1"/>
    <col min="268" max="268" width="35" style="82" customWidth="1"/>
    <col min="269" max="16384" width="14.28515625" style="82"/>
  </cols>
  <sheetData>
    <row r="1" spans="1:38" s="68" customFormat="1" x14ac:dyDescent="0.25">
      <c r="B1" s="69"/>
      <c r="C1" s="214"/>
      <c r="D1" s="214"/>
      <c r="F1" s="214"/>
      <c r="G1" s="214"/>
      <c r="H1" s="327"/>
      <c r="I1" s="227"/>
      <c r="J1" s="327"/>
      <c r="K1" s="69"/>
      <c r="L1" s="69"/>
      <c r="M1" s="69"/>
      <c r="N1" s="69"/>
      <c r="O1" s="69"/>
      <c r="P1" s="69"/>
    </row>
    <row r="2" spans="1:38" s="68" customFormat="1" ht="20.25" customHeight="1" x14ac:dyDescent="0.25">
      <c r="A2" s="144" t="s">
        <v>148</v>
      </c>
      <c r="B2" s="499" t="str">
        <f>+IF('2 CONTEXTO E IDENTIFICACIÓN'!$B$2="","",'2 CONTEXTO E IDENTIFICACIÓN'!$B$2)</f>
        <v xml:space="preserve">GESTIÓN DE SERVICIOS PUBLICOS </v>
      </c>
      <c r="C2" s="499"/>
      <c r="D2" s="499"/>
      <c r="E2" s="324"/>
      <c r="F2" s="69"/>
    </row>
    <row r="3" spans="1:38" s="68" customFormat="1" ht="9" customHeight="1" thickBot="1" x14ac:dyDescent="0.3">
      <c r="A3" s="218"/>
      <c r="B3" s="500"/>
      <c r="C3" s="500"/>
      <c r="D3" s="500"/>
      <c r="E3" s="324"/>
      <c r="F3" s="69"/>
    </row>
    <row r="4" spans="1:38" s="68" customFormat="1" ht="13.5" thickBot="1" x14ac:dyDescent="0.3">
      <c r="D4" s="69"/>
      <c r="E4" s="214"/>
      <c r="F4" s="69"/>
      <c r="I4" s="505" t="s">
        <v>18</v>
      </c>
      <c r="J4" s="506"/>
      <c r="K4" s="506"/>
      <c r="L4" s="506"/>
      <c r="M4" s="506"/>
      <c r="N4" s="506"/>
      <c r="O4" s="507"/>
      <c r="R4" s="351"/>
      <c r="S4" s="352"/>
      <c r="T4" s="447" t="s">
        <v>81</v>
      </c>
      <c r="U4" s="447"/>
      <c r="V4" s="447"/>
      <c r="W4" s="447"/>
      <c r="X4" s="448"/>
    </row>
    <row r="5" spans="1:38" x14ac:dyDescent="0.25">
      <c r="A5" s="74"/>
      <c r="B5" s="74"/>
      <c r="C5" s="74"/>
      <c r="D5" s="74"/>
      <c r="E5" s="501" t="s">
        <v>112</v>
      </c>
      <c r="F5" s="501"/>
      <c r="G5" s="501"/>
      <c r="H5" s="74"/>
      <c r="I5" s="328"/>
      <c r="J5" s="329"/>
      <c r="K5" s="447" t="s">
        <v>81</v>
      </c>
      <c r="L5" s="447"/>
      <c r="M5" s="447"/>
      <c r="N5" s="447"/>
      <c r="O5" s="448"/>
      <c r="P5" s="74"/>
      <c r="R5" s="330"/>
      <c r="T5" s="79">
        <v>0.2</v>
      </c>
      <c r="U5" s="79">
        <v>0.4</v>
      </c>
      <c r="V5" s="79">
        <v>0.6</v>
      </c>
      <c r="W5" s="79">
        <v>0.8</v>
      </c>
      <c r="X5" s="80">
        <v>1</v>
      </c>
      <c r="Y5" s="331"/>
      <c r="Z5" s="331"/>
      <c r="AA5" s="331"/>
      <c r="AB5" s="331"/>
      <c r="AC5" s="331"/>
      <c r="AD5" s="331"/>
      <c r="AE5" s="331"/>
    </row>
    <row r="6" spans="1:38" ht="39.950000000000003" customHeight="1" x14ac:dyDescent="0.25">
      <c r="A6" s="83" t="s">
        <v>186</v>
      </c>
      <c r="B6" s="83" t="s">
        <v>1</v>
      </c>
      <c r="C6" s="83" t="s">
        <v>9</v>
      </c>
      <c r="D6" s="83" t="s">
        <v>9</v>
      </c>
      <c r="E6" s="83" t="s">
        <v>48</v>
      </c>
      <c r="F6" s="83" t="s">
        <v>81</v>
      </c>
      <c r="G6" s="83" t="s">
        <v>194</v>
      </c>
      <c r="H6" s="74"/>
      <c r="I6" s="330"/>
      <c r="J6" s="83"/>
      <c r="K6" s="332" t="s">
        <v>59</v>
      </c>
      <c r="L6" s="332" t="s">
        <v>7</v>
      </c>
      <c r="M6" s="332" t="s">
        <v>5</v>
      </c>
      <c r="N6" s="332" t="s">
        <v>6</v>
      </c>
      <c r="O6" s="333" t="s">
        <v>67</v>
      </c>
      <c r="P6" s="74"/>
      <c r="R6" s="330"/>
      <c r="S6" s="325"/>
      <c r="T6" s="334" t="s">
        <v>59</v>
      </c>
      <c r="U6" s="334" t="s">
        <v>7</v>
      </c>
      <c r="V6" s="334" t="s">
        <v>5</v>
      </c>
      <c r="W6" s="334" t="s">
        <v>6</v>
      </c>
      <c r="X6" s="335" t="s">
        <v>67</v>
      </c>
      <c r="AA6" s="331"/>
      <c r="AB6" s="331"/>
      <c r="AC6" s="98"/>
      <c r="AD6" s="98"/>
      <c r="AE6" s="98"/>
      <c r="AF6" s="98"/>
      <c r="AG6" s="98"/>
      <c r="AH6" s="98"/>
      <c r="AI6" s="98"/>
      <c r="AJ6" s="98"/>
      <c r="AK6" s="98"/>
      <c r="AL6" s="98"/>
    </row>
    <row r="7" spans="1:38" ht="165" customHeight="1" x14ac:dyDescent="0.25">
      <c r="A7" s="457" t="str">
        <f>'2 CONTEXTO E IDENTIFICACIÓN'!A6</f>
        <v>R1</v>
      </c>
      <c r="B7" s="459" t="str">
        <f>+'2 CONTEXTO E IDENTIFICACIÓN'!E6</f>
        <v>Posibilidad de pérdida Económica y Reputacional por contaminación ambiental a causa de las descargas de aguas residuales debido a la falta de seguimiento y control a los vertimientos realizados por usuarios diferentes al residencial que hacen uso del alcantarillado público y a la infraestructura de las redes de alcantarillado en condiciones inadecuadas.</v>
      </c>
      <c r="C7" s="502">
        <f>+'5 VALORACIÓN DEL CONTROL'!S9</f>
        <v>0.4</v>
      </c>
      <c r="D7" s="461">
        <f>+'5 VALORACIÓN DEL CONTROL'!T9</f>
        <v>0.33750000000000002</v>
      </c>
      <c r="E7" s="461" t="str">
        <f>+IF(C7=0,"",IF(C7&lt;=$R$11,$S$11,IF(C7&lt;=$R$10,$S$10,IF(C7&lt;=$R$9,$S$9,IF(C7&lt;=$R$8,$S$8,IF(C7&lt;=$R$7,$S$7,""))))))</f>
        <v>Baja</v>
      </c>
      <c r="F7" s="461" t="str">
        <f>+IF(D7=0,"",IF(D7&lt;=$T$5,$T$6,IF(D7&lt;=$U$5,$U$6,IF(D7&lt;=$V$5,$V$6,IF(D7&lt;=$W$5,$W$6,IF(D7&lt;=$X$5,$X$6,""))))))</f>
        <v>Menor</v>
      </c>
      <c r="G7" s="459" t="str">
        <f t="shared" ref="G7:G13" si="0">+IF(E7=$S$7,IF(F7=$T$6,$T$7,IF(F7=$U$6,$U$7,IF(F7=$V$6,$V$7,IF(F7=$W$6,$W$7,IF(F7=$X$6,$X$7))))),IF(E7=$S$8,IF(F7=$T$6,$T$8,IF(F7=$U$6,$U$8,IF(F7=$V$6,$V$8,IF(F7=$W$6,$W$8,IF(F7=$X$6,$X$8))))),IF(E7=$S$9,IF(F7=$T$6,$T$9,IF(F7=$U$6,$U$9,IF(F7=$V$6,$V$9,IF(F7=$W$6,$W$9,IF(F7=$X$6,$X$9))))),IF(E7=$S$10,IF(F7=$T$6,$T$10,IF(F7=$U$6,$U$10,IF(F7=$V$6,$V$10,IF(F7=$W$6,$W$10,IF(F7=$X$6,$X$10))))),IF(E7=$S$11,IF(F7=$T$6,$T$11,IF(F7=$U$6,$U$11,IF(F7=$V$6,$V$11,IF(F7=$W$6,$W$11,IF(F7=$X$6,$X$11))))),"")))))</f>
        <v>Moderado</v>
      </c>
      <c r="I7" s="452" t="s">
        <v>48</v>
      </c>
      <c r="J7" s="332" t="s">
        <v>56</v>
      </c>
      <c r="K7" s="336" t="str">
        <f>+IF(AND(E7=$S$7,F7=$T$6),A7,"")&amp;" "&amp;IF(AND(E8=$S$7,F8=$T$6),A8,"")&amp;" "&amp;IF(AND(E9=$S$7,F9=$T$6),A9,"")&amp;" "&amp;IF(AND(E10=$S$7,F10=$T$6),A10,"")&amp;" "&amp;IF(AND(E11=$S$7,F11=$T$6),A11,"")&amp;" "&amp;IF(AND(E12=$S$7,F12=$T$6),A12,"")&amp;" "&amp;IF(AND(E13=$S$7,F13=$T$6),A13,"")&amp;" "&amp;IF(AND(E14=$S$7,F14=$T$6),A14,"")&amp;" "&amp;IF(AND(E15=$S$7,F15=$T$6),A15,"")&amp;" "&amp;IF(AND(E16=$S$7,F16=$T$6),A16,"")&amp;" "&amp;IF(AND(E17=$S$7,F17=$T$6),A17,"")&amp;" "&amp;IF(AND(E18=$S$7,F18=$T$6),A18,"")&amp;" "&amp;IF(AND(E19=$S$7,F19=$T$6),A19,"")&amp;" "&amp;IF(AND(E20=$S$7,F20=$T$6),A20,"")&amp;" "&amp;IF(AND(E21=$S$7,F21=$T$6),A21,"")&amp;" "&amp;IF(AND(E22=$S$7,F22=$T$6),A22,"")&amp;" "&amp;IF(AND(E23=$S$7,F23=$T$6),A23,"")&amp;" "&amp;IF(AND(E24=$S$7,F24=$T$6),A24,"")&amp;" "&amp;IF(AND(E25=$S$7,F25=$T$6),A25,"")&amp;" "&amp;IF(AND(E26=$S$7,F26=$T$6),A26,"")</f>
        <v xml:space="preserve">                   </v>
      </c>
      <c r="L7" s="336" t="str">
        <f>+IF(AND(E7=$S$7,F7=$U$6),A7,"")&amp;" "&amp;IF(AND(E8=$S$7,F8=$U$6),A8,"")&amp;" "&amp;IF(AND(E9=$S$7,F9=$U$6),A9,"")&amp;" "&amp;IF(AND(E10=$S$7,F10=$U$6),A10,"")&amp;" "&amp;IF(AND(E11=$S$7,F11=$U$6),A11,"")&amp;" "&amp;IF(AND(E12=$S$7,F12=$U$6),A12,"")&amp;" "&amp;IF(AND(E13=$S$7,F13=$U$6),A13,"")&amp;" "&amp;IF(AND(E14=$S$7,F14=$U$6),A14,"")&amp;" "&amp;IF(AND(E15=$S$7,F15=$U$6),A15,"")&amp;" "&amp;IF(AND(E16=$S$7,F16=$U$6),A16,"")&amp;" "&amp;IF(AND(E17=$S$7,F17=$U$6),A17,"")&amp;" "&amp;IF(AND(E18=$S$7,F18=$U$6),A18,"")&amp;" "&amp;IF(AND(E19=$S$7,F19=$U$6),A19,"")&amp;" "&amp;IF(AND(E20=$S$7,F20=$U$6),A20,"")&amp;" "&amp;IF(AND(E21=$S$7,F21=$U$6),A21,"")&amp;" "&amp;IF(AND(E22=$S$7,F22=$U$6),A22,"")&amp;" "&amp;IF(AND(E23=$S$7,F23=$U$6),A23,"")&amp;" "&amp;IF(AND(E24=$S$7,F24=$U$6),A24,"")&amp;" "&amp;IF(AND(E25=$S$7,F25=$U$6),A25,"")&amp;" "&amp;IF(AND(E26=$S$7,F26=$U$6),A26,"")</f>
        <v xml:space="preserve">                   </v>
      </c>
      <c r="M7" s="336" t="str">
        <f>+IF(AND(E7=$S$7,F7=$V$6),A7,"")&amp;" "&amp;IF(AND(E8=$S$7,F8=$V$6),A8,"")&amp;" "&amp;IF(AND(E9=$S$7,F9=$V$6),A9,"")&amp;" "&amp;IF(AND(E10=$S$7,F10=$V$6),A10,"")&amp;" "&amp;IF(AND(E11=$S$7,F11=$V$6),A11,"")&amp;" "&amp;IF(AND(E12=$S$7,F12=$V$6),A12,"")&amp;" "&amp;IF(AND(E13=$S$7,F13=$V$6),A13,"")&amp;" "&amp;IF(AND(E14=$S$7,F14=$V$6),A14,"")&amp;" "&amp;IF(AND(E15=$S$7,F15=$V$6),A15,"")&amp;" "&amp;IF(AND(E16=$S$7,F16=$V$6),A16,"")&amp;" "&amp;IF(AND(E17=$S$7,F17=$V$6),A17,"")&amp;" "&amp;IF(AND(E18=$S$7,F18=$V$6),A18,"")&amp;" "&amp;IF(AND(E19=$S$7,F19=$V$6),A19,"")&amp;" "&amp;IF(AND(E20=$S$7,F20=$V$6),A20,"")&amp;" "&amp;IF(AND(E21=$S$7,F21=$V$6),A21,"")&amp;" "&amp;IF(AND(E22=$S$7,F22=$V$6),A22,"")&amp;" "&amp;IF(AND(E23=$S$7,F23=$V$6),A23,"")&amp;" "&amp;IF(AND(E24=$S$7,F24=$V$6),A24,"")&amp;" "&amp;IF(AND(E25=$S$7,F25=$V$6),A25,"")&amp;" "&amp;IF(AND(E26=$S$7,F26=$V$6),A26,"")</f>
        <v xml:space="preserve">                   </v>
      </c>
      <c r="N7" s="336" t="str">
        <f>+IF(AND(E7=$S$7,F7=$W$6),A7,"")&amp;" "&amp;IF(AND(E8=$S$7,F8=$W$6),A8,"")&amp;" "&amp;IF(AND(E9=$S$7,F9=$W$6),A9,"")&amp;" "&amp;IF(AND(E10=$S$7,F10=$W$6),A10,"")&amp;" "&amp;IF(AND(E11=$S$7,F11=$W$6),A11,"")&amp;" "&amp;IF(AND(E12=$S$7,F12=$W$6),A12,"")&amp;" "&amp;IF(AND(E13=$S$7,F13=$W$6),A13,"")&amp;" "&amp;IF(AND(E14=$S$7,F14=$W$6),A14,"")&amp;" "&amp;IF(AND(E15=$S$7,F15=$W$6),A15,"")&amp;" "&amp;IF(AND(E16=$S$7,F16=$W$6),A16,"")&amp;" "&amp;IF(AND(E17=$S$7,F17=$W$6),A17,"")&amp;" "&amp;IF(AND(E18=$S$7,F18=$W$6),A18,"")&amp;" "&amp;IF(AND(E19=$S$7,F19=$W$6),A19,"")&amp;" "&amp;IF(AND(E20=$S$7,F20=$W$6),A20,"")&amp;" "&amp;IF(AND(E21=$S$7,F21=$W$6),A21,"")&amp;" "&amp;IF(AND(E22=$S$7,F22=$W$6),A22,"")&amp;" "&amp;IF(AND(E23=$S$7,F23=$W$6),A23,"")&amp;" "&amp;IF(AND(E24=$S$7,F24=$W$6),A24,"")&amp;" "&amp;IF(AND(E25=$S$7,F25=$W$6),A25,"")&amp;" "&amp;IF(AND(E26=$S$7,F26=$W$6),A26,"")</f>
        <v xml:space="preserve">                   </v>
      </c>
      <c r="O7" s="337" t="str">
        <f>+IF(AND(E7=$S$7,F7=$X$6),A7,"")&amp;" "&amp;IF(AND(E8=$S$7,F8=$X$6),A8,"")&amp;" "&amp;IF(AND(E9=$S$7,F9=$X$6),A9,"")&amp;" "&amp;IF(AND(E10=$S$7,F10=$X$6),A10,"")&amp;" "&amp;IF(AND(E11=$S$7,F11=$X$6),A11,"")&amp;" "&amp;IF(AND(E12=$S$7,F12=$X$6),A12,"")&amp;" "&amp;IF(AND(E13=$S$7,F13=$X$6),A13,"")&amp;" "&amp;IF(AND(E14=$S$7,F14=$X$6),A14,"")&amp;" "&amp;IF(AND(E15=$S$7,F15=$X$6),A15,"")&amp;" "&amp;IF(AND(E16=$S$7,F16=$X$6),A16,"")&amp;" "&amp;IF(AND(E17=$S$7,F17=$X$6),A17,"")&amp;" "&amp;IF(AND(E18=$S$7,F18=$X$6),A18,"")&amp;" "&amp;IF(AND(E19=$S$7,F19=$X$6),A19,"")&amp;" "&amp;IF(AND(E20=$S$7,F20=$X$6),A20,"")&amp;" "&amp;IF(AND(E21=$S$7,F21=$X$6),A21,"")&amp;" "&amp;IF(AND(E22=$S$7,F22=$X$6),A22,"")&amp;" "&amp;IF(AND(E23=$S$7,F23=$X$6),A23,"")&amp;" "&amp;IF(AND(E24=$S$7,F24=$X$6),A24,"")&amp;" "&amp;IF(AND(E25=$S$7,F25=$X$6),A25,"")&amp;" "&amp;IF(AND(E26=$S$7,F26=$X$6),A26,"")</f>
        <v xml:space="preserve">                   </v>
      </c>
      <c r="Q7" s="504" t="s">
        <v>48</v>
      </c>
      <c r="R7" s="97">
        <v>1</v>
      </c>
      <c r="S7" s="334" t="s">
        <v>56</v>
      </c>
      <c r="T7" s="336" t="s">
        <v>79</v>
      </c>
      <c r="U7" s="336" t="s">
        <v>79</v>
      </c>
      <c r="V7" s="336" t="s">
        <v>79</v>
      </c>
      <c r="W7" s="336" t="s">
        <v>79</v>
      </c>
      <c r="X7" s="337" t="s">
        <v>78</v>
      </c>
      <c r="AA7" s="331"/>
      <c r="AB7" s="331"/>
      <c r="AC7" s="98"/>
      <c r="AD7" s="98"/>
      <c r="AE7" s="98"/>
      <c r="AF7" s="98"/>
      <c r="AG7" s="98"/>
      <c r="AH7" s="98"/>
      <c r="AI7" s="98"/>
      <c r="AJ7" s="98"/>
      <c r="AK7" s="98"/>
      <c r="AL7" s="98"/>
    </row>
    <row r="8" spans="1:38" x14ac:dyDescent="0.25">
      <c r="A8" s="458"/>
      <c r="B8" s="460"/>
      <c r="C8" s="503"/>
      <c r="D8" s="462"/>
      <c r="E8" s="462"/>
      <c r="F8" s="462"/>
      <c r="G8" s="460"/>
      <c r="I8" s="452"/>
      <c r="J8" s="332" t="s">
        <v>55</v>
      </c>
      <c r="K8" s="338" t="str">
        <f>+IF(AND(E7=$S$8,F7=$T$6),A7,"")&amp;" "&amp;IF(AND(E8=$S$8,F8=$T$6),A8,"")&amp;" "&amp;IF(AND(E9=$S$8,F9=$T$6),A9,"")&amp;" "&amp;IF(AND(E10=$S$8,F10=$T$6),A10,"")&amp;" "&amp;IF(AND(E11=$S$8,F11=$T$6),A11,"")&amp;" "&amp;IF(AND(E12=$S$8,F12=$T$6),A12,"")&amp;" "&amp;IF(AND(E13=$S$8,F13=$T$6),A13,"")&amp;" "&amp;IF(AND(E14=$S$8,F14=$T$6),A14,"")&amp;" "&amp;IF(AND(E15=$S$8,F15=$T$6),A15,"")&amp;" "&amp;IF(AND(E16=$S$8,F16=$T$6),A16,"")&amp;" "&amp;IF(AND(E17=$S$8,F17=$T$6),A17,"")&amp;" "&amp;IF(AND(E18=$S$8,F18=$T$6),A18,"")&amp;" "&amp;IF(AND(E19=$S$8,F19=$T$6),A19,"")&amp;" "&amp;IF(AND(E20=$S$8,F20=$T$6),A20,"")&amp;" "&amp;IF(AND(E21=$S$8,F21=$T$6),A21,"")&amp;" "&amp;IF(AND(E22=$S$8,F22=$T$6),A22,"")&amp;" "&amp;IF(AND(E23=$S$8,F23=$T$6),A23,"")&amp;" "&amp;IF(AND(E24=$S$8,F24=$T$6),A24,"")&amp;" "&amp;IF(AND(E25=$S$8,F25=$T$6),A25,"")&amp;" "&amp;IF(AND(E26=$S$8,F26=$T$6),A26,"")</f>
        <v xml:space="preserve">                   </v>
      </c>
      <c r="L8" s="338" t="str">
        <f>+IF(AND(E7=$S$8,F7=$U$6),A7,"")&amp;" "&amp;IF(AND(E8=$S$8,F8=$U$6),A8,"")&amp;" "&amp;IF(AND(E9=$S$8,F9=$U$6),A9,"")&amp;" "&amp;IF(AND(E10=$S$8,F10=$U$6),A10,"")&amp;" "&amp;IF(AND(E11=$S$8,F11=$U$6),A11,"")&amp;" "&amp;IF(AND(E12=$S$8,F12=$U$6),A12,"")&amp;" "&amp;IF(AND(E13=$S$8,F13=$U$6),A13,"")&amp;" "&amp;IF(AND(E14=$S$8,F14=$U$6),A14,"")&amp;" "&amp;IF(AND(E15=$S$8,F15=$U$6),A15,"")&amp;" "&amp;IF(AND(E16=$S$8,F16=$U$6),A16,"")&amp;" "&amp;IF(AND(E17=$S$8,F17=$U$6),A17,"")&amp;" "&amp;IF(AND(E18=$S$8,F18=$U$6),A18,"")&amp;" "&amp;IF(AND(E19=$S$8,F19=$U$6),A19,"")&amp;" "&amp;IF(AND(E20=$S$8,F20=$U$6),A20,"")&amp;" "&amp;IF(AND(E21=$S$8,F21=$U$6),A21,"")&amp;" "&amp;IF(AND(E22=$S$8,F22=$U$6),A22,"")&amp;" "&amp;IF(AND(E23=$S$8,F23=$U$6),A23,"")&amp;" "&amp;IF(AND(E24=$S$8,F24=$U$6),A24,"")&amp;" "&amp;IF(AND(E25=$S$8,F25=$U$6),A25,"")&amp;" "&amp;IF(AND(E26=$S$8,F26=$U$6),A26,"")</f>
        <v xml:space="preserve">                   </v>
      </c>
      <c r="M8" s="336" t="str">
        <f>+IF(AND(E7=$S$8,F7=$V$6),A7,"")&amp;" "&amp;IF(AND(E8=$S$8,F8=$V$6),A8,"")&amp;" "&amp;IF(AND(E9=$S$8,F9=$V$6),A9,"")&amp;" "&amp;IF(AND(E10=$S$8,F10=$V$6),A10,"")&amp;" "&amp;IF(AND(E11=$S$8,F11=$V$6),A11,"")&amp;" "&amp;IF(AND(E12=$S$8,F12=$V$6),A12,"")&amp;" "&amp;IF(AND(E13=$S$8,F13=$V$6),A13,"")&amp;" "&amp;IF(AND(E14=$S$8,F14=$V$6),A14,"")&amp;" "&amp;IF(AND(E15=$S$8,F15=$V$6),A15,"")&amp;" "&amp;IF(AND(E16=$S$8,F16=$V$6),A16,"")&amp;" "&amp;IF(AND(E17=$S$8,F17=$V$6),A17,"")&amp;" "&amp;IF(AND(E18=$S$8,F18=$V$6),A18,"")&amp;" "&amp;IF(AND(E19=$S$8,F19=$V$6),A19,"")&amp;" "&amp;IF(AND(E20=$S$8,F20=$V$6),A20,"")&amp;" "&amp;IF(AND(E21=$S$8,F21=$V$6),A21,"")&amp;" "&amp;IF(AND(E22=$S$8,F22=$V$6),A22,"")&amp;" "&amp;IF(AND(E23=$S$8,F23=$V$6),A23,"")&amp;" "&amp;IF(AND(E24=$S$8,F24=$V$6),A24,"")&amp;" "&amp;IF(AND(E25=$S$8,F25=$V$6),A25,"")&amp;" "&amp;IF(AND(E26=$S$8,F26=$V$6),A26,"")</f>
        <v xml:space="preserve">                   </v>
      </c>
      <c r="N8" s="336" t="str">
        <f>+IF(AND(E7=$S$8,F7=$W$6),A7,"")&amp;" "&amp;IF(AND(E8=$S$8,F8=$W$6),A8,"")&amp;" "&amp;IF(AND(E9=$S$8,F9=$W$6),A9,"")&amp;" "&amp;IF(AND(E10=$S$8,F10=$W$6),A10,"")&amp;" "&amp;IF(AND(E11=$S$8,F11=$W$6),A11,"")&amp;" "&amp;IF(AND(E12=$S$8,F12=$W$6),A12,"")&amp;" "&amp;IF(AND(E13=$S$8,F13=$W$6),A13,"")&amp;" "&amp;IF(AND(E14=$S$8,F14=$W$6),A14,"")&amp;" "&amp;IF(AND(E15=$S$8,F15=$W$6),A15,"")&amp;" "&amp;IF(AND(E16=$S$8,F16=$W$6),A16,"")&amp;" "&amp;IF(AND(E17=$S$8,F17=$W$6),A17,"")&amp;" "&amp;IF(AND(E18=$S$8,F18=$W$6),A18,"")&amp;" "&amp;IF(AND(E19=$S$8,F19=$W$6),A19,"")&amp;" "&amp;IF(AND(E20=$S$8,F20=$W$6),A20,"")&amp;" "&amp;IF(AND(E21=$S$8,F21=$W$6),A21,"")&amp;" "&amp;IF(AND(E22=$S$8,F22=$W$6),A22,"")&amp;" "&amp;IF(AND(E23=$S$8,F23=$W$6),A23,"")&amp;" "&amp;IF(AND(E24=$S$8,F24=$W$6),A24,"")&amp;" "&amp;IF(AND(E25=$S$8,F25=$W$6),A25,"")&amp;" "&amp;IF(AND(E26=$S$8,F26=$W$6),A26,"")</f>
        <v xml:space="preserve">                   </v>
      </c>
      <c r="O8" s="337" t="str">
        <f>+IF(AND(E7=$S$8,F7=$X$6),A7,"")&amp;" "&amp;IF(AND(E8=$S$8,F8=$X$6),A8,"")&amp;" "&amp;IF(AND(E9=$S$8,F9=$X$6),A9,"")&amp;" "&amp;IF(AND(E10=$S$8,F10=$X$6),A10,"")&amp;" "&amp;IF(AND(E11=$S$8,F11=$X$6),A11,"")&amp;" "&amp;IF(AND(E12=$S$8,F12=$X$6),A12,"")&amp;" "&amp;IF(AND(E13=$S$8,F13=$X$6),A13,"")&amp;" "&amp;IF(AND(E14=$S$8,F14=$X$6),A14,"")&amp;" "&amp;IF(AND(E15=$S$8,F15=$X$6),A15,"")&amp;" "&amp;IF(AND(E16=$S$8,F16=$X$6),A16,"")&amp;" "&amp;IF(AND(E17=$S$8,F17=$X$6),A17,"")&amp;" "&amp;IF(AND(E18=$S$8,F18=$X$6),A18,"")&amp;" "&amp;IF(AND(E19=$S$8,F19=$X$6),A19,"")&amp;" "&amp;IF(AND(E20=$S$8,F20=$X$6),A20,"")&amp;" "&amp;IF(AND(E21=$S$8,F21=$X$6),A21,"")&amp;" "&amp;IF(AND(E22=$S$8,F22=$X$6),A22,"")&amp;" "&amp;IF(AND(E23=$S$8,F23=$X$6),A23,"")&amp;" "&amp;IF(AND(E24=$S$8,F24=$X$6),A24,"")&amp;" "&amp;IF(AND(E25=$S$8,F25=$X$6),A25,"")&amp;" "&amp;IF(AND(E26=$S$8,F26=$X$6),A26,"")</f>
        <v xml:space="preserve">                   </v>
      </c>
      <c r="Q8" s="504"/>
      <c r="R8" s="97">
        <v>0.8</v>
      </c>
      <c r="S8" s="334" t="s">
        <v>55</v>
      </c>
      <c r="T8" s="338" t="s">
        <v>5</v>
      </c>
      <c r="U8" s="338" t="s">
        <v>5</v>
      </c>
      <c r="V8" s="336" t="s">
        <v>79</v>
      </c>
      <c r="W8" s="336" t="s">
        <v>79</v>
      </c>
      <c r="X8" s="337" t="s">
        <v>78</v>
      </c>
      <c r="AA8" s="331"/>
      <c r="AB8" s="331"/>
      <c r="AC8" s="98"/>
      <c r="AD8" s="339"/>
      <c r="AE8" s="101"/>
      <c r="AF8" s="98"/>
      <c r="AG8" s="98"/>
      <c r="AH8" s="98"/>
      <c r="AI8" s="98"/>
      <c r="AJ8" s="98"/>
      <c r="AK8" s="98"/>
      <c r="AL8" s="98"/>
    </row>
    <row r="9" spans="1:38" ht="141.75" customHeight="1" x14ac:dyDescent="0.25">
      <c r="A9" s="91" t="str">
        <f>'2 CONTEXTO E IDENTIFICACIÓN'!A7</f>
        <v>R2</v>
      </c>
      <c r="B9" s="325" t="str">
        <f>+'2 CONTEXTO E IDENTIFICACIÓN'!E7</f>
        <v>Posibilidad de pérdida Económica y Reputacional por la atención inoportuna de las solicitudes de reparación de alcantarillado debido a la falta de seguimiento a las ordenes de trabajo generadas, falta de personal operativo para los grupos de trabajo y falta de asignación de recursos o de disponibilidad de materiales.</v>
      </c>
      <c r="C9" s="121">
        <f>+'5 VALORACIÓN DEL CONTROL'!S13</f>
        <v>0.6</v>
      </c>
      <c r="D9" s="93">
        <f>+'5 VALORACIÓN DEL CONTROL'!T13</f>
        <v>0.25312500000000004</v>
      </c>
      <c r="E9" s="93" t="str">
        <f>+IF(C9=0,"",IF(C9&lt;=$R$11,$S$11,IF(C9&lt;=$R$10,$S$10,IF(C9&lt;=$R$9,$S$9,IF(C9&lt;=$R$8,$S$8,IF(C9&lt;=$R$7,$S$7,""))))))</f>
        <v>Media</v>
      </c>
      <c r="F9" s="93" t="str">
        <f>+IF(D9=0,"",IF(D9&lt;=$T$5,$T$6,IF(D9&lt;=$U$5,$U$6,IF(D9&lt;=$V$5,$V$6,IF(D9&lt;=$W$5,$W$6,IF(D9&lt;=$X$5,$X$6,""))))))</f>
        <v>Menor</v>
      </c>
      <c r="G9" s="325" t="str">
        <f t="shared" si="0"/>
        <v>Moderado</v>
      </c>
      <c r="I9" s="452"/>
      <c r="J9" s="332" t="s">
        <v>53</v>
      </c>
      <c r="K9" s="338" t="str">
        <f>+IF(AND(E7=$S$9,F7=$T$6),A7,"")&amp;" "&amp;IF(AND(E8=$S$9,F8=$T$6),A8,"")&amp;" "&amp;IF(AND(E9=$S$9,F9=$T$6),A9,"")&amp;" "&amp;IF(AND(E10=$S$9,F10=$T$6),A10,"")&amp;" "&amp;IF(AND(E11=$S$9,F11=$T$6),A11,"")&amp;" "&amp;IF(AND(E12=$S$9,F12=$T$6),A12,"")&amp;" "&amp;IF(AND(E13=$S$9,F13=$T$6),A13,"")&amp;" "&amp;IF(AND(E14=$S$9,F14=$T$6),A14,"")&amp;" "&amp;IF(AND(E15=$S$9,F15=$T$6),A15,"")&amp;" "&amp;IF(AND(E16=$S$9,F16=$T$6),A16,"")&amp;" "&amp;IF(AND(E17=$S$9,F17=$T$6),A17,"")&amp;" "&amp;IF(AND(E18=$S$9,F18=$T$6),A18,"")&amp;" "&amp;IF(AND(E19=$S$9,F19=$T$6),A19,"")&amp;" "&amp;IF(AND(E20=$S$9,F20=$T$6),A20,"")&amp;" "&amp;IF(AND(E21=$S$9,F21=$T$6),A21,"")&amp;" "&amp;IF(AND(E22=$S$9,F22=$T$6),A22,"")&amp;" "&amp;IF(AND(E23=$S$9,F23=$T$6),A23,"")&amp;" "&amp;IF(AND(E24=$S$9,F24=$T$6),A24,"")&amp;" "&amp;IF(AND(E25=$S$9,F25=$T$6),A25,"")&amp;" "&amp;IF(AND(E26=$S$9,F26=$T$6),A26,"")</f>
        <v xml:space="preserve">                   </v>
      </c>
      <c r="L9" s="338" t="str">
        <f>+IF(AND(E7=$S$9,F7=$U$6),A7,"")&amp;" "&amp;IF(AND(E8=$S$9,F8=$U$6),A8,"")&amp;" "&amp;IF(AND(E9=$S$9,F9=$U$6),A9,"")&amp;" "&amp;IF(AND(E10=$S$9,F10=$U$6),A10,"")&amp;" "&amp;IF(AND(E11=$S$9,F11=$U$6),A11,"")&amp;" "&amp;IF(AND(E12=$S$9,F12=$U$6),A12,"")&amp;" "&amp;IF(AND(E13=$S$9,F13=$U$6),A13,"")&amp;" "&amp;IF(AND(E14=$S$9,F14=$U$6),A14,"")&amp;" "&amp;IF(AND(E15=$S$9,F15=$U$6),A15,"")&amp;" "&amp;IF(AND(E16=$S$9,F16=$U$6),A16,"")&amp;" "&amp;IF(AND(E17=$S$9,F17=$U$6),A17,"")&amp;" "&amp;IF(AND(E18=$S$9,F18=$U$6),A18,"")&amp;" "&amp;IF(AND(E19=$S$9,F19=$U$6),A19,"")&amp;" "&amp;IF(AND(E20=$S$9,F20=$U$6),A20,"")&amp;" "&amp;IF(AND(E21=$S$9,F21=$U$6),A21,"")&amp;" "&amp;IF(AND(E22=$S$9,F22=$U$6),A22,"")&amp;" "&amp;IF(AND(E23=$S$9,F23=$U$6),A23,"")&amp;" "&amp;IF(AND(E24=$S$9,F24=$U$6),A24,"")&amp;" "&amp;IF(AND(E25=$S$9,F25=$U$6),A25,"")&amp;" "&amp;IF(AND(E26=$S$9,F26=$U$6),A26,"")</f>
        <v xml:space="preserve">  R2                 </v>
      </c>
      <c r="M9" s="338" t="str">
        <f>+IF(AND(E7=$S$9,F7=$V$6),A7,"")&amp;" "&amp;IF(AND(E8=$S$9,F8=$V$6),A8,"")&amp;" "&amp;IF(AND(E9=$S$9,F9=$V$6),A9,"")&amp;" "&amp;IF(AND(E10=$S$9,F10=$V$6),A10,"")&amp;" "&amp;IF(AND(E11=$S$9,F11=$V$6),A11,"")&amp;" "&amp;IF(AND(E12=$S$9,F12=$V$6),A12,"")&amp;" "&amp;IF(AND(E13=$S$9,F13=$V$6),A13,"")&amp;" "&amp;IF(AND(E14=$S$9,F14=$V$6),A14,"")&amp;" "&amp;IF(AND(E15=$S$9,F15=$V$6),A15,"")&amp;" "&amp;IF(AND(E16=$S$9,F16=$V$6),A16,"")&amp;" "&amp;IF(AND(E17=$S$9,F17=$V$6),A17,"")&amp;" "&amp;IF(AND(E18=$S$9,F18=$V$6),A18,"")&amp;" "&amp;IF(AND(E19=$S$9,F19=$V$6),A19,"")&amp;" "&amp;IF(AND(E20=$S$9,F20=$V$6),A20,"")&amp;" "&amp;IF(AND(E21=$S$9,F21=$V$6),A21,"")&amp;" "&amp;IF(AND(E22=$S$9,F22=$V$6),A22,"")&amp;" "&amp;IF(AND(E23=$S$9,F23=$V$6),A23,"")&amp;" "&amp;IF(AND(E24=$S$9,F24=$V$6),A24,"")&amp;" "&amp;IF(AND(E25=$S$9,F25=$V$6),A25,"")&amp;" "&amp;IF(AND(E26=$S$9,F26=$V$6),A26,"")</f>
        <v xml:space="preserve">        R7           </v>
      </c>
      <c r="N9" s="336" t="str">
        <f>+IF(AND(E7=$S$9,F7=$W$6),A7,"")&amp;" "&amp;IF(AND(E8=$S$9,F8=$W$6),A8,"")&amp;" "&amp;IF(AND(E9=$S$9,F9=$W$6),A9,"")&amp;" "&amp;IF(AND(E10=$S$9,F10=$W$6),A10,"")&amp;" "&amp;IF(AND(E11=$S$9,F11=$W$6),A11,"")&amp;" "&amp;IF(AND(E12=$S$9,F12=$W$6),A12,"")&amp;" "&amp;IF(AND(E13=$S$9,F13=$W$6),A13,"")&amp;" "&amp;IF(AND(E14=$S$9,F14=$W$6),A14,"")&amp;" "&amp;IF(AND(E15=$S$9,F15=$W$6),A15,"")&amp;" "&amp;IF(AND(E16=$S$9,F16=$W$6),A16,"")&amp;" "&amp;IF(AND(E17=$S$9,F17=$W$6),A17,"")&amp;" "&amp;IF(AND(E18=$S$9,F18=$W$6),A18,"")&amp;" "&amp;IF(AND(E19=$S$9,F19=$W$6),A19,"")&amp;" "&amp;IF(AND(E20=$S$9,F20=$W$6),A20,"")&amp;" "&amp;IF(AND(E21=$S$9,F21=$W$6),A21,"")&amp;" "&amp;IF(AND(E22=$S$9,F22=$W$6),A22,"")&amp;" "&amp;IF(AND(E23=$S$9,F23=$W$6),A23,"")&amp;" "&amp;IF(AND(E24=$S$9,F24=$W$6),A24,"")&amp;" "&amp;IF(AND(E25=$S$9,F25=$W$6),A25,"")&amp;" "&amp;IF(AND(E26=$S$9,F26=$W$6),A26,"")</f>
        <v xml:space="preserve">    R4 R5 R6             </v>
      </c>
      <c r="O9" s="337" t="str">
        <f>+IF(AND(E7=$S$9,F7=$X$6),A7,"")&amp;" "&amp;IF(AND(E8=$S$9,F8=$X$6),A8,"")&amp;" "&amp;IF(AND(E9=$S$9,F9=$X$6),A9,"")&amp;" "&amp;IF(AND(E10=$S$9,F10=$X$6),A10,"")&amp;" "&amp;IF(AND(E11=$S$9,F11=$X$6),A11,"")&amp;" "&amp;IF(AND(E12=$S$9,F12=$X$6),A12,"")&amp;" "&amp;IF(AND(E13=$S$9,F13=$X$6),A13,"")&amp;" "&amp;IF(AND(E14=$S$9,F14=$X$6),A14,"")&amp;" "&amp;IF(AND(E15=$S$9,F15=$X$6),A15,"")&amp;" "&amp;IF(AND(E16=$S$9,F16=$X$6),A16,"")&amp;" "&amp;IF(AND(E17=$S$9,F17=$X$6),A17,"")&amp;" "&amp;IF(AND(E18=$S$9,F18=$X$6),A18,"")&amp;" "&amp;IF(AND(E19=$S$9,F19=$X$6),A19,"")&amp;" "&amp;IF(AND(E20=$S$9,F20=$X$6),A20,"")&amp;" "&amp;IF(AND(E21=$S$9,F21=$X$6),A21,"")&amp;" "&amp;IF(AND(E22=$S$9,F22=$X$6),A22,"")&amp;" "&amp;IF(AND(E23=$S$9,F23=$X$6),A23,"")&amp;" "&amp;IF(AND(E24=$S$9,F24=$X$6),A24,"")&amp;" "&amp;IF(AND(E25=$S$9,F25=$X$6),A25,"")&amp;" "&amp;IF(AND(E26=$S$9,F26=$X$6),A26,"")</f>
        <v xml:space="preserve">                   </v>
      </c>
      <c r="Q9" s="504"/>
      <c r="R9" s="97">
        <v>0.6</v>
      </c>
      <c r="S9" s="334" t="s">
        <v>53</v>
      </c>
      <c r="T9" s="338" t="s">
        <v>5</v>
      </c>
      <c r="U9" s="338" t="s">
        <v>5</v>
      </c>
      <c r="V9" s="338" t="s">
        <v>5</v>
      </c>
      <c r="W9" s="336" t="s">
        <v>79</v>
      </c>
      <c r="X9" s="337" t="s">
        <v>78</v>
      </c>
      <c r="AA9" s="331"/>
      <c r="AB9" s="331"/>
      <c r="AC9" s="98"/>
      <c r="AD9" s="339"/>
      <c r="AE9" s="101"/>
      <c r="AF9" s="98"/>
      <c r="AG9" s="98"/>
      <c r="AH9" s="98"/>
      <c r="AI9" s="98"/>
      <c r="AJ9" s="102"/>
      <c r="AK9" s="98"/>
      <c r="AL9" s="98"/>
    </row>
    <row r="10" spans="1:38" ht="123.75" customHeight="1" x14ac:dyDescent="0.25">
      <c r="A10" s="91" t="str">
        <f>'2 CONTEXTO E IDENTIFICACIÓN'!A8</f>
        <v>R3</v>
      </c>
      <c r="B10" s="325" t="str">
        <f>+'2 CONTEXTO E IDENTIFICACIÓN'!E8</f>
        <v>Posibilidad de pérdida Económica y Reputacional por la falta de atención a las afectaciones generadas por actividades de alcantarillado debido a que la parametrización del software permite el cierre de ordenes de trabajo con actividades pendientes.</v>
      </c>
      <c r="C10" s="121">
        <f>+'5 VALORACIÓN DEL CONTROL'!S17</f>
        <v>0.4</v>
      </c>
      <c r="D10" s="93">
        <f>+'5 VALORACIÓN DEL CONTROL'!T17</f>
        <v>0.45000000000000007</v>
      </c>
      <c r="E10" s="93" t="str">
        <f>+IF(C10=0,"",IF(C10&lt;=$R$11,$S$11,IF(C10&lt;=$R$10,$S$10,IF(C10&lt;=$R$9,$S$9,IF(C10&lt;=$R$8,$S$8,IF(C10&lt;=$R$7,$S$7,""))))))</f>
        <v>Baja</v>
      </c>
      <c r="F10" s="93" t="str">
        <f>+IF(D10=0,"",IF(D10&lt;=$T$5,$T$6,IF(D10&lt;=$U$5,$U$6,IF(D10&lt;=$V$5,$V$6,IF(D10&lt;=$W$5,$W$6,IF(D10&lt;=$X$5,$X$6,""))))))</f>
        <v>Moderado</v>
      </c>
      <c r="G10" s="325" t="str">
        <f t="shared" si="0"/>
        <v>Moderado</v>
      </c>
      <c r="I10" s="452"/>
      <c r="J10" s="332" t="s">
        <v>51</v>
      </c>
      <c r="K10" s="340" t="str">
        <f>+IF(AND(E7=$S$10,F7=$T$6),A7,"")&amp;" "&amp;IF(AND(E8=$S$10,F8=$T$6),A8,"")&amp;" "&amp;IF(AND(E9=$S$10,F9=$T$6),A9,"")&amp;" "&amp;IF(AND(E10=$S$10,F10=$T$6),A10,"")&amp;" "&amp;IF(AND(E11=$S$10,F11=$T$6),A11,"")&amp;" "&amp;IF(AND(E12=$S$10,F12=$T$6),A12,"")&amp;" "&amp;IF(AND(E13=$S$10,F13=$T$6),A13,"")&amp;" "&amp;IF(AND(E14=$S$10,F14=$T$6),A14,"")&amp;" "&amp;IF(AND(E15=$S$10,F15=$T$6),A15,"")&amp;" "&amp;IF(AND(E16=$S$10,F16=$T$6),A16,"")&amp;" "&amp;IF(AND(E17=$S$10,F17=$T$6),A17,"")&amp;" "&amp;IF(AND(E18=$S$10,F18=$T$6),A18,"")&amp;" "&amp;IF(AND(E19=$S$10,F19=$T$6),A19,"")&amp;" "&amp;IF(AND(E20=$S$10,F20=$T$6),A20,"")&amp;" "&amp;IF(AND(E21=$S$10,F21=$T$6),A21,"")&amp;" "&amp;IF(AND(E22=$S$10,F22=$T$6),A22,"")&amp;" "&amp;IF(AND(E23=$S$10,F23=$T$6),A23,"")&amp;" "&amp;IF(AND(E24=$S$10,F24=$T$6),A24,"")&amp;" "&amp;IF(AND(E25=$S$10,F25=$T$6),A25,"")&amp;" "&amp;IF(AND(E26=$S$10,F26=$T$6),A26,"")</f>
        <v xml:space="preserve">                   </v>
      </c>
      <c r="L10" s="338" t="str">
        <f>+IF(AND(E7=$S$10,F7=$U$6),A7,"")&amp;" "&amp;IF(AND(E8=$S$10,F8=$U$6),A8,"")&amp;" "&amp;IF(AND(E9=$S$10,F9=$U$6),A9,"")&amp;" "&amp;IF(AND(E10=$S$10,F10=$U$6),A10,"")&amp;" "&amp;IF(AND(E11=$S$10,F11=$U$6),A11,"")&amp;" "&amp;IF(AND(E12=$S$10,F12=$U$6),A12,"")&amp;" "&amp;IF(AND(E13=$S$10,F13=$U$6),A13,"")&amp;" "&amp;IF(AND(E14=$S$10,F14=$U$6),A14,"")&amp;" "&amp;IF(AND(E15=$S$10,F15=$U$6),A15,"")&amp;" "&amp;IF(AND(E16=$S$10,F16=$U$6),A16,"")&amp;" "&amp;IF(AND(E17=$S$10,F17=$U$6),A17,"")&amp;" "&amp;IF(AND(E18=$S$10,F18=$U$6),A18,"")&amp;" "&amp;IF(AND(E19=$S$10,F19=$U$6),A19,"")&amp;" "&amp;IF(AND(E20=$S$10,F20=$U$6),A20,"")&amp;" "&amp;IF(AND(E21=$S$10,F21=$U$6),A21,"")&amp;" "&amp;IF(AND(E22=$S$10,F22=$U$6),A22,"")&amp;" "&amp;IF(AND(E23=$S$10,F23=$U$6),A23,"")&amp;" "&amp;IF(AND(E24=$S$10,F24=$U$6),A24,"")&amp;" "&amp;IF(AND(E25=$S$10,F25=$U$6),A25,"")&amp;" "&amp;IF(AND(E26=$S$10,F26=$U$6),A26,"")</f>
        <v xml:space="preserve">R1                   </v>
      </c>
      <c r="M10" s="338" t="str">
        <f>+IF(AND(E7=$S$10,F7=$V$6),A7,"")&amp;" "&amp;IF(AND(E8=$S$10,F8=$V$6),A8,"")&amp;" "&amp;IF(AND(E9=$S$10,F9=$V$6),A9,"")&amp;" "&amp;IF(AND(E10=$S$10,F10=$V$6),A10,"")&amp;" "&amp;IF(AND(E11=$S$10,F11=$V$6),A11,"")&amp;" "&amp;IF(AND(E12=$S$10,F12=$V$6),A12,"")&amp;" "&amp;IF(AND(E13=$S$10,F13=$V$6),A13,"")&amp;" "&amp;IF(AND(E14=$S$10,F14=$V$6),A14,"")&amp;" "&amp;IF(AND(E15=$S$10,F15=$V$6),A15,"")&amp;" "&amp;IF(AND(E16=$S$10,F16=$V$6),A16,"")&amp;" "&amp;IF(AND(E17=$S$10,F17=$V$6),A17,"")&amp;" "&amp;IF(AND(E18=$S$10,F18=$V$6),A18,"")&amp;" "&amp;IF(AND(E19=$S$10,F19=$V$6),A19,"")&amp;" "&amp;IF(AND(E20=$S$10,F20=$V$6),A20,"")&amp;" "&amp;IF(AND(E21=$S$10,F21=$V$6),A21,"")&amp;" "&amp;IF(AND(E22=$S$10,F22=$V$6),A22,"")&amp;" "&amp;IF(AND(E23=$S$10,F23=$V$6),A23,"")&amp;" "&amp;IF(AND(E24=$S$10,F24=$V$6),A24,"")&amp;" "&amp;IF(AND(E25=$S$10,F25=$V$6),A25,"")&amp;" "&amp;IF(AND(E26=$S$10,F26=$V$6),A26,"")</f>
        <v xml:space="preserve">   R3                </v>
      </c>
      <c r="N10" s="336" t="str">
        <f>+IF(AND(E7=$S$10,F7=$W$6),A7,"")&amp;" "&amp;IF(AND(E8=$S$10,F8=$W$6),A8,"")&amp;" "&amp;IF(AND(E9=$S$10,F9=$W$6),A9,"")&amp;" "&amp;IF(AND(E10=$S$10,F10=$W$6),A10,"")&amp;" "&amp;IF(AND(E11=$S$10,F11=$W$6),A11,"")&amp;" "&amp;IF(AND(E12=$S$10,F12=$W$6),A12,"")&amp;" "&amp;IF(AND(E13=$S$10,F13=$W$6),A13,"")&amp;" "&amp;IF(AND(E14=$S$10,F14=$W$6),A14,"")&amp;" "&amp;IF(AND(E15=$S$10,F15=$W$6),A15,"")&amp;" "&amp;IF(AND(E16=$S$10,F16=$W$6),A16,"")&amp;" "&amp;IF(AND(E17=$S$10,F17=$W$6),A17,"")&amp;" "&amp;IF(AND(E18=$S$10,F18=$W$6),A18,"")&amp;" "&amp;IF(AND(E19=$S$10,F19=$W$6),A19,"")&amp;" "&amp;IF(AND(E20=$S$10,F20=$W$6),A20,"")&amp;" "&amp;IF(AND(E21=$S$10,F21=$W$6),A21,"")&amp;" "&amp;IF(AND(E22=$S$10,F22=$W$6),A22,"")&amp;" "&amp;IF(AND(E23=$S$10,F23=$W$6),A23,"")&amp;" "&amp;IF(AND(E24=$S$10,F24=$W$6),A24,"")&amp;" "&amp;IF(AND(E25=$S$10,F25=$W$6),A25,"")&amp;" "&amp;IF(AND(E26=$S$10,F26=$W$6),A26,"")</f>
        <v xml:space="preserve">                   </v>
      </c>
      <c r="O10" s="337" t="str">
        <f>+IF(AND(E7=$S$10,F7=$X$6),A7,"")&amp;" "&amp;IF(AND(E8=$S$10,F8=$X$6),A8,"")&amp;" "&amp;IF(AND(E9=$S$10,F9=$X$6),A9,"")&amp;" "&amp;IF(AND(E10=$S$10,F10=$X$6),A10,"")&amp;" "&amp;IF(AND(E11=$S$10,F11=$X$6),A11,"")&amp;" "&amp;IF(AND(E12=$S$10,F12=$X$6),A12,"")&amp;" "&amp;IF(AND(E13=$S$10,F13=$X$6),A13,"")&amp;" "&amp;IF(AND(E14=$S$10,F14=$X$6),A14,"")&amp;" "&amp;IF(AND(E15=$S$10,F15=$X$6),A15,"")&amp;" "&amp;IF(AND(E16=$S$10,F16=$X$6),A16,"")&amp;" "&amp;IF(AND(E17=$S$10,F17=$X$6),A17,"")&amp;" "&amp;IF(AND(E18=$S$10,F18=$X$6),A18,"")&amp;" "&amp;IF(AND(E19=$S$10,F19=$X$6),A19,"")&amp;" "&amp;IF(AND(E20=$S$10,F20=$X$6),A20,"")&amp;" "&amp;IF(AND(E21=$S$10,F21=$X$6),A21,"")&amp;" "&amp;IF(AND(E22=$S$10,F22=$X$6),A22,"")&amp;" "&amp;IF(AND(E23=$S$10,F23=$X$6),A23,"")&amp;" "&amp;IF(AND(E24=$S$10,F24=$X$6),A24,"")&amp;" "&amp;IF(AND(E25=$S$10,F25=$X$6),A25,"")&amp;" "&amp;IF(AND(E26=$S$10,F26=$X$6),A26,"")</f>
        <v xml:space="preserve">                   </v>
      </c>
      <c r="Q10" s="504"/>
      <c r="R10" s="97">
        <v>0.4</v>
      </c>
      <c r="S10" s="334" t="s">
        <v>51</v>
      </c>
      <c r="T10" s="340" t="s">
        <v>80</v>
      </c>
      <c r="U10" s="338" t="s">
        <v>5</v>
      </c>
      <c r="V10" s="338" t="s">
        <v>5</v>
      </c>
      <c r="W10" s="336" t="s">
        <v>79</v>
      </c>
      <c r="X10" s="337" t="s">
        <v>78</v>
      </c>
      <c r="AA10" s="331"/>
      <c r="AB10" s="331"/>
      <c r="AC10" s="98"/>
      <c r="AD10" s="339"/>
      <c r="AE10" s="101"/>
      <c r="AF10" s="98"/>
      <c r="AG10" s="98"/>
      <c r="AH10" s="98"/>
      <c r="AI10" s="102"/>
      <c r="AJ10" s="98"/>
      <c r="AK10" s="98"/>
      <c r="AL10" s="98"/>
    </row>
    <row r="11" spans="1:38" ht="72" customHeight="1" thickBot="1" x14ac:dyDescent="0.3">
      <c r="A11" s="91" t="str">
        <f>'2 CONTEXTO E IDENTIFICACIÓN'!A9</f>
        <v>R4</v>
      </c>
      <c r="B11" s="325" t="str">
        <f>+'2 CONTEXTO E IDENTIFICACIÓN'!E9</f>
        <v>Posibilidad de pérdida Económica y Reputacional Por la captacion del caudal de las plantas de tratamiento  de los municipios  por encima del lt/s consecionados  Debido a la falta de medicion en el sistema de las bocatomas</v>
      </c>
      <c r="C11" s="121">
        <f>+'5 VALORACIÓN DEL CONTROL'!S21</f>
        <v>0.6</v>
      </c>
      <c r="D11" s="93">
        <f>+'5 VALORACIÓN DEL CONTROL'!T21</f>
        <v>0.8</v>
      </c>
      <c r="E11" s="93" t="str">
        <f>+IF(C11=0,"",IF(C11&lt;=$R$11,$S$11,IF(C11&lt;=$R$10,$S$10,IF(C11&lt;=$R$9,$S$9,IF(C11&lt;=$R$8,$S$8,IF(C11&lt;=$R$7,$S$7,""))))))</f>
        <v>Media</v>
      </c>
      <c r="F11" s="93" t="str">
        <f>+IF(D11=0,"",IF(D11&lt;=$T$5,$T$6,IF(D11&lt;=$U$5,$U$6,IF(D11&lt;=$V$5,$V$6,IF(D11&lt;=$W$5,$W$6,IF(D11&lt;=$X$5,$X$6,""))))))</f>
        <v>Mayor</v>
      </c>
      <c r="G11" s="325" t="str">
        <f t="shared" si="0"/>
        <v>Alto</v>
      </c>
      <c r="I11" s="453"/>
      <c r="J11" s="341" t="s">
        <v>49</v>
      </c>
      <c r="K11" s="342" t="str">
        <f>+IF(AND(E7=$S$11,F7=$T$6),A7,"")&amp;" "&amp;IF(AND(E8=$S$11,F8=$T$6),A8,"")&amp;" "&amp;IF(AND(E9=$S$11,F9=$T$6),A9,"")&amp;" "&amp;IF(AND(E10=$S$11,F10=$T$6),A10,"")&amp;" "&amp;IF(AND(E11=$S$11,F11=$T$6),A11,"")&amp;" "&amp;IF(AND(E12=$S$11,F12=$T$6),A12,"")&amp;" "&amp;IF(AND(E13=$S$11,F13=$T$6),A13,"")&amp;" "&amp;IF(AND(E14=$S$11,F14=$T$6),A14,"")&amp;" "&amp;IF(AND(E15=$S$11,F15=$T$6),A15,"")&amp;" "&amp;IF(AND(E16=$S$11,F16=$T$6),A16,"")&amp;" "&amp;IF(AND(E17=$S$11,F17=$T$6),A17,"")&amp;" "&amp;IF(AND(E18=$S$11,F18=$T$6),A18,"")&amp;" "&amp;IF(AND(E19=$S$11,F19=$T$6),A19,"")&amp;" "&amp;IF(AND(E20=$S$11,F20=$T$6),A20,"")&amp;" "&amp;IF(AND(E21=$S$11,F21=$T$6),A21,"")&amp;" "&amp;IF(AND(E22=$S$11,F22=$T$6),A22,"")&amp;" "&amp;IF(AND(E23=$S$11,F23=$T$6),A23,"")&amp;" "&amp;IF(AND(E24=$S$11,F24=$T$6),A24,"")&amp;" "&amp;IF(AND(E25=$S$11,F25=$T$6),A25,"")&amp;" "&amp;IF(AND(E26=$S$11,F26=$T$6),A26,"")</f>
        <v xml:space="preserve">                   </v>
      </c>
      <c r="L11" s="342" t="str">
        <f>+IF(AND(E7=$S$11,F7=$U$6),A7,"")&amp;" "&amp;IF(AND(E8=$S$11,F8=$U$6),A8,"")&amp;" "&amp;IF(AND(E9=$S$11,F9=$U$6),A9,"")&amp;" "&amp;IF(AND(E10=$S$11,F10=$U$6),A10,"")&amp;" "&amp;IF(AND(E11=$S$11,F11=$U$6),A11,"")&amp;" "&amp;IF(AND(E12=$S$11,F12=$U$6),A12,"")&amp;" "&amp;IF(AND(E13=$S$11,F13=$U$6),A13,"")&amp;" "&amp;IF(AND(E14=$S$11,F14=$U$6),A14,"")&amp;" "&amp;IF(AND(E15=$S$11,F15=$U$6),A15,"")&amp;" "&amp;IF(AND(E16=$S$11,F16=$U$6),A16,"")&amp;" "&amp;IF(AND(E17=$S$11,F17=$U$6),A17,"")&amp;" "&amp;IF(AND(E18=$S$11,F18=$U$6),A18,"")&amp;" "&amp;IF(AND(E19=$S$11,F19=$U$6),A19,"")&amp;" "&amp;IF(AND(E20=$S$11,F20=$U$6),A20,"")&amp;" "&amp;IF(AND(E21=$S$11,F21=$U$6),A21,"")&amp;" "&amp;IF(AND(E22=$S$11,F22=$U$6),A22,"")&amp;" "&amp;IF(AND(E23=$S$11,F23=$U$6),A23,"")&amp;" "&amp;IF(AND(E24=$S$11,F24=$U$6),A24,"")&amp;" "&amp;IF(AND(E25=$S$11,F25=$U$6),A25,"")&amp;" "&amp;IF(AND(E26=$S$11,F26=$U$6),A26,"")</f>
        <v xml:space="preserve">                   </v>
      </c>
      <c r="M11" s="343" t="str">
        <f>+IF(AND(E7=$S$11,F7=$V$6),A7,"")&amp;" "&amp;IF(AND(E8=$S$11,F8=$V$6),A8,"")&amp;" "&amp;IF(AND(E9=$S$11,F9=$V$6),A9,"")&amp;" "&amp;IF(AND(E10=$S$11,F10=$V$6),A10,"")&amp;" "&amp;IF(AND(E11=$S$11,F11=$V$6),A11,"")&amp;" "&amp;IF(AND(E12=$S$11,F12=$V$6),A12,"")&amp;" "&amp;IF(AND(E13=$S$11,F13=$V$6),A13,"")&amp;" "&amp;IF(AND(E14=$S$11,F14=$V$6),A14,"")&amp;" "&amp;IF(AND(E15=$S$11,F15=$V$6),A15,"")&amp;" "&amp;IF(AND(E16=$S$11,F16=$V$6),A16,"")&amp;" "&amp;IF(AND(E17=$S$11,F17=$V$6),A17,"")&amp;" "&amp;IF(AND(E18=$S$11,F18=$V$6),A18,"")&amp;" "&amp;IF(AND(E19=$S$11,F19=$V$6),A19,"")&amp;" "&amp;IF(AND(E20=$S$11,F20=$V$6),A20,"")&amp;" "&amp;IF(AND(E21=$S$11,F21=$V$6),A21,"")&amp;" "&amp;IF(AND(E22=$S$11,F22=$V$6),A22,"")&amp;" "&amp;IF(AND(E23=$S$11,F23=$V$6),A23,"")&amp;" "&amp;IF(AND(E24=$S$11,F24=$V$6),A24,"")&amp;" "&amp;IF(AND(E25=$S$11,F25=$V$6),A25,"")&amp;" "&amp;IF(AND(E26=$S$11,F26=$V$6),A26,"")</f>
        <v xml:space="preserve">                   </v>
      </c>
      <c r="N11" s="344" t="str">
        <f>+IF(AND(E7=$S$11,F7=$W$6),A7,"")&amp;" "&amp;IF(AND(E8=$S$11,F8=$W$6),A8,"")&amp;" "&amp;IF(AND(E9=$S$11,F9=$W$6),A9,"")&amp;" "&amp;IF(AND(E10=$S$11,F10=$W$6),A10,"")&amp;" "&amp;IF(AND(E11=$S$11,F11=$W$6),A11,"")&amp;" "&amp;IF(AND(E12=$S$11,F12=$W$6),A12,"")&amp;" "&amp;IF(AND(E13=$S$11,F13=$W$6),A13,"")&amp;" "&amp;IF(AND(E14=$S$11,F14=$W$6),A14,"")&amp;" "&amp;IF(AND(E15=$S$11,F15=$W$6),A15,"")&amp;" "&amp;IF(AND(E16=$S$11,F16=$W$6),A16,"")&amp;" "&amp;IF(AND(E17=$S$11,F17=$W$6),A17,"")&amp;" "&amp;IF(AND(E18=$S$11,F18=$W$6),A18,"")&amp;" "&amp;IF(AND(E19=$S$11,F19=$W$6),A19,"")&amp;" "&amp;IF(AND(E20=$S$11,F20=$W$6),A20,"")&amp;" "&amp;IF(AND(E21=$S$11,F21=$W$6),A21,"")&amp;" "&amp;IF(AND(E22=$S$11,F22=$W$6),A22,"")&amp;" "&amp;IF(AND(E23=$S$11,F23=$W$6),A23,"")&amp;" "&amp;IF(AND(E24=$S$11,F24=$W$6),A24,"")&amp;" "&amp;IF(AND(E25=$S$11,F25=$W$6),A25,"")&amp;" "&amp;IF(AND(E26=$S$11,F26=$W$6),A26,"")</f>
        <v xml:space="preserve">                   </v>
      </c>
      <c r="O11" s="345" t="str">
        <f>+IF(AND(E7=$S$11,F7=$X$6),A7,"")&amp;" "&amp;IF(AND(E8=$S$11,F8=$X$6),A8,"")&amp;" "&amp;IF(AND(E9=$S$11,F9=$X$6),A9,"")&amp;" "&amp;IF(AND(E10=$S$11,F10=$X$6),A10,"")&amp;" "&amp;IF(AND(E11=$S$11,F11=$X$6),A11,"")&amp;" "&amp;IF(AND(E12=$S$11,F12=$X$6),A12,"")&amp;" "&amp;IF(AND(E13=$S$11,F13=$X$6),A13,"")&amp;" "&amp;IF(AND(E14=$S$11,F14=$X$6),A14,"")&amp;" "&amp;IF(AND(E15=$S$11,F15=$X$6),A15,"")&amp;" "&amp;IF(AND(E16=$S$11,F16=$X$6),A16,"")&amp;" "&amp;IF(AND(E17=$S$11,F17=$X$6),A17,"")&amp;" "&amp;IF(AND(E18=$S$11,F18=$X$6),A18,"")&amp;" "&amp;IF(AND(E19=$S$11,F19=$X$6),A19,"")&amp;" "&amp;IF(AND(E20=$S$11,F20=$X$6),A20,"")&amp;" "&amp;IF(AND(E21=$S$11,F21=$X$6),A21,"")&amp;" "&amp;IF(AND(E22=$S$11,F22=$X$6),A22,"")&amp;" "&amp;IF(AND(E23=$S$11,F23=$X$6),A23,"")&amp;" "&amp;IF(AND(E24=$S$11,F24=$X$6),A24,"")&amp;" "&amp;IF(AND(E25=$S$11,F25=$X$6),A25,"")&amp;" "&amp;IF(AND(E26=$S$11,F26=$X$6),A26,"")</f>
        <v xml:space="preserve">                   </v>
      </c>
      <c r="Q11" s="504"/>
      <c r="R11" s="109">
        <v>0.2</v>
      </c>
      <c r="S11" s="346" t="s">
        <v>49</v>
      </c>
      <c r="T11" s="342" t="s">
        <v>80</v>
      </c>
      <c r="U11" s="342" t="s">
        <v>80</v>
      </c>
      <c r="V11" s="343" t="s">
        <v>5</v>
      </c>
      <c r="W11" s="344" t="s">
        <v>79</v>
      </c>
      <c r="X11" s="345" t="s">
        <v>78</v>
      </c>
      <c r="AA11" s="331"/>
      <c r="AB11" s="331"/>
      <c r="AC11" s="98"/>
      <c r="AD11" s="339"/>
      <c r="AE11" s="101"/>
      <c r="AF11" s="98"/>
      <c r="AG11" s="98"/>
      <c r="AH11" s="98"/>
      <c r="AI11" s="98"/>
      <c r="AJ11" s="98"/>
      <c r="AK11" s="98"/>
      <c r="AL11" s="98"/>
    </row>
    <row r="12" spans="1:38" ht="30.95" customHeight="1" x14ac:dyDescent="0.25">
      <c r="A12" s="91" t="str">
        <f>'2 CONTEXTO E IDENTIFICACIÓN'!A10</f>
        <v>R5</v>
      </c>
      <c r="B12" s="325" t="str">
        <f>+'2 CONTEXTO E IDENTIFICACIÓN'!E10</f>
        <v>Posibilidad de pérdida Económica y Reputacional por condiciones de calidad de agua cruda que no permite tratabilidad y afectaciones de tipo climático debido a crecientes que generan arrastre de solidos y elevacion en los niveles de turbierdad en agua cruda</v>
      </c>
      <c r="C12" s="121">
        <f>+'5 VALORACIÓN DEL CONTROL'!S25</f>
        <v>0.6</v>
      </c>
      <c r="D12" s="93">
        <f>+'5 VALORACIÓN DEL CONTROL'!T25</f>
        <v>0.8</v>
      </c>
      <c r="E12" s="93" t="str">
        <f>+IF(C12=0,"",IF(C12&lt;=$R$11,$S$11,IF(C12&lt;=$R$10,$S$10,IF(C12&lt;=$R$9,$S$9,IF(C12&lt;=$R$8,$S$8,IF(C12&lt;=$R$7,$S$7,""))))))</f>
        <v>Media</v>
      </c>
      <c r="F12" s="93" t="str">
        <f>+IF(D12=0,"",IF(D12&lt;=$T$5,$T$6,IF(D12&lt;=$U$5,$U$6,IF(D12&lt;=$V$5,$V$6,IF(D12&lt;=$W$5,$W$6,IF(D12&lt;=$X$5,$X$6,""))))))</f>
        <v>Mayor</v>
      </c>
      <c r="G12" s="325" t="str">
        <f t="shared" si="0"/>
        <v>Alto</v>
      </c>
      <c r="AA12" s="331"/>
      <c r="AB12" s="331"/>
      <c r="AC12" s="98"/>
      <c r="AD12" s="339"/>
      <c r="AE12" s="101"/>
      <c r="AF12" s="98"/>
      <c r="AG12" s="98"/>
      <c r="AH12" s="98"/>
      <c r="AI12" s="98"/>
      <c r="AJ12" s="98"/>
      <c r="AK12" s="98"/>
      <c r="AL12" s="98"/>
    </row>
    <row r="13" spans="1:38" ht="30.95" customHeight="1" x14ac:dyDescent="0.25">
      <c r="A13" s="91" t="str">
        <f>'2 CONTEXTO E IDENTIFICACIÓN'!A11</f>
        <v>R6</v>
      </c>
      <c r="B13" s="325" t="str">
        <f>+'2 CONTEXTO E IDENTIFICACIÓN'!E11</f>
        <v>Posibilidad de pérdida Económica y Reputacional por el aumento en el índice de agua no contabilizada por pérdidas técnicas  debido a la infraestructura de produccion ,almacenameinto y distribucion en condiciones inadecuadas,  y la reparación inoportuna de fugas y daños en las redes de acueducto.</v>
      </c>
      <c r="C13" s="121">
        <f>+'5 VALORACIÓN DEL CONTROL'!S29</f>
        <v>0.6</v>
      </c>
      <c r="D13" s="93">
        <f>+'5 VALORACIÓN DEL CONTROL'!T29</f>
        <v>0.8</v>
      </c>
      <c r="E13" s="93" t="str">
        <f>+IF(C13=0,"",IF(C13&lt;=$R$11,$S$11,IF(C13&lt;=$R$10,$S$10,IF(C13&lt;=$R$9,$S$9,IF(C13&lt;=$R$8,$S$8,IF(C13&lt;=$R$7,$S$7,""))))))</f>
        <v>Media</v>
      </c>
      <c r="F13" s="93" t="str">
        <f>+IF(D13=0,"",IF(D13&lt;=$T$5,$T$6,IF(D13&lt;=$U$5,$U$6,IF(D13&lt;=$V$5,$V$6,IF(D13&lt;=$W$5,$W$6,IF(D13&lt;=$X$5,$X$6,""))))))</f>
        <v>Mayor</v>
      </c>
      <c r="G13" s="325" t="str">
        <f t="shared" si="0"/>
        <v>Alto</v>
      </c>
      <c r="T13" s="83" t="s">
        <v>82</v>
      </c>
      <c r="V13" s="331"/>
      <c r="W13" s="331"/>
      <c r="X13" s="331"/>
      <c r="Y13" s="331"/>
      <c r="Z13" s="331"/>
      <c r="AA13" s="331"/>
      <c r="AB13" s="331"/>
      <c r="AC13" s="98"/>
      <c r="AD13" s="339"/>
      <c r="AE13" s="98"/>
      <c r="AF13" s="101"/>
      <c r="AG13" s="101"/>
      <c r="AH13" s="101"/>
      <c r="AI13" s="101"/>
      <c r="AJ13" s="101"/>
      <c r="AK13" s="98"/>
      <c r="AL13" s="98"/>
    </row>
    <row r="14" spans="1:38" x14ac:dyDescent="0.25">
      <c r="A14" s="91"/>
      <c r="B14" s="325"/>
      <c r="C14" s="121"/>
      <c r="D14" s="93"/>
      <c r="E14" s="93"/>
      <c r="F14" s="93"/>
      <c r="G14" s="325"/>
      <c r="T14" s="347" t="s">
        <v>78</v>
      </c>
      <c r="V14" s="331"/>
      <c r="W14" s="331"/>
      <c r="X14" s="331"/>
      <c r="Y14" s="331"/>
      <c r="Z14" s="331"/>
      <c r="AA14" s="331"/>
      <c r="AB14" s="331"/>
      <c r="AC14" s="98"/>
      <c r="AD14" s="98"/>
      <c r="AE14" s="98"/>
      <c r="AF14" s="98"/>
      <c r="AG14" s="98"/>
      <c r="AH14" s="98"/>
      <c r="AI14" s="98"/>
      <c r="AJ14" s="98"/>
      <c r="AK14" s="98"/>
      <c r="AL14" s="98"/>
    </row>
    <row r="15" spans="1:38" ht="30.95" customHeight="1" x14ac:dyDescent="0.25">
      <c r="A15" s="91" t="str">
        <f>'2 CONTEXTO E IDENTIFICACIÓN'!A12</f>
        <v>R7</v>
      </c>
      <c r="B15" s="325" t="str">
        <f>+'2 CONTEXTO E IDENTIFICACIÓN'!E12</f>
        <v>Posibilidad de pérdida Económica y Reputacional por la atención inoportuna de las solicitudes de reparación de acueducto debido a la falta de seguimiento a las ordenes de trabajo generadas, falta de personal operativo para los grupos de trabajo y falta de asignación de recursos o de disponibilidad de materiales.</v>
      </c>
      <c r="C15" s="121">
        <f>+'5 VALORACIÓN DEL CONTROL'!S33</f>
        <v>0.6</v>
      </c>
      <c r="D15" s="93">
        <f>+'5 VALORACIÓN DEL CONTROL'!T33</f>
        <v>0.6</v>
      </c>
      <c r="E15" s="93" t="str">
        <f>+IF(C15=0,"",IF(C15&lt;=$R$11,$S$11,IF(C15&lt;=$R$10,$S$10,IF(C15&lt;=$R$9,$S$9,IF(C15&lt;=$R$8,$S$8,IF(C15&lt;=$R$7,$S$7,""))))))</f>
        <v>Media</v>
      </c>
      <c r="F15" s="93" t="str">
        <f>+IF(D15=0,"",IF(D15&lt;=$T$5,$T$6,IF(D15&lt;=$U$5,$U$6,IF(D15&lt;=$V$5,$V$6,IF(D15&lt;=$W$5,$W$6,IF(D15&lt;=$X$5,$X$6,""))))))</f>
        <v>Moderado</v>
      </c>
      <c r="G15" s="325" t="str">
        <f>+IF(E15=$S$7,IF(F15=$T$6,$T$7,IF(F15=$U$6,$U$7,IF(F15=$V$6,$V$7,IF(F15=$W$6,$W$7,IF(F15=$X$6,$X$7))))),IF(E15=$S$8,IF(F15=$T$6,$T$8,IF(F15=$U$6,$U$8,IF(F15=$V$6,$V$8,IF(F15=$W$6,$W$8,IF(F15=$X$6,$X$8))))),IF(E15=$S$9,IF(F15=$T$6,$T$9,IF(F15=$U$6,$U$9,IF(F15=$V$6,$V$9,IF(F15=$W$6,$W$9,IF(F15=$X$6,$X$9))))),IF(E15=$S$10,IF(F15=$T$6,$T$10,IF(F15=$U$6,$U$10,IF(F15=$V$6,$V$10,IF(F15=$W$6,$W$10,IF(F15=$X$6,$X$10))))),IF(E15=$S$11,IF(F15=$T$6,$T$11,IF(F15=$U$6,$U$11,IF(F15=$V$6,$V$11,IF(F15=$W$6,$W$11,IF(F15=$X$6,$X$11))))),"")))))</f>
        <v>Moderado</v>
      </c>
      <c r="T15" s="336" t="s">
        <v>79</v>
      </c>
      <c r="U15" s="331"/>
      <c r="V15" s="331"/>
      <c r="W15" s="331"/>
      <c r="X15" s="331"/>
      <c r="Y15" s="331"/>
      <c r="Z15" s="331"/>
      <c r="AA15" s="331"/>
      <c r="AB15" s="331"/>
      <c r="AC15" s="98"/>
      <c r="AD15" s="98"/>
      <c r="AE15" s="98"/>
      <c r="AF15" s="98"/>
      <c r="AG15" s="98"/>
      <c r="AH15" s="98"/>
      <c r="AI15" s="98"/>
      <c r="AJ15" s="98"/>
      <c r="AK15" s="98"/>
      <c r="AL15" s="98"/>
    </row>
    <row r="16" spans="1:38" ht="30.95" customHeight="1" x14ac:dyDescent="0.25">
      <c r="A16" s="91" t="str">
        <f>'2 CONTEXTO E IDENTIFICACIÓN'!A13</f>
        <v>R10</v>
      </c>
      <c r="B16" s="325" t="str">
        <f>+'2 CONTEXTO E IDENTIFICACIÓN'!E13</f>
        <v xml:space="preserve">  </v>
      </c>
      <c r="C16" s="121" t="str">
        <f>+'5 VALORACIÓN DEL CONTROL'!S37</f>
        <v/>
      </c>
      <c r="D16" s="93" t="str">
        <f>+'5 VALORACIÓN DEL CONTROL'!T37</f>
        <v/>
      </c>
      <c r="E16" s="93" t="str">
        <f t="shared" ref="E16:E26" si="1">+IF(C16=0,"",IF(C16&lt;=$R$11,$S$11,IF(C16&lt;=$R$10,$S$10,IF(C16&lt;=$R$9,$S$9,IF(C16&lt;=$R$8,$S$8,IF(C16&lt;=$R$7,$S$7,""))))))</f>
        <v/>
      </c>
      <c r="F16" s="93" t="str">
        <f t="shared" ref="F16:F26" si="2">+IF(D16=0,"",IF(D16&lt;=$T$5,$T$6,IF(D16&lt;=$U$5,$U$6,IF(D16&lt;=$V$5,$V$6,IF(D16&lt;=$W$5,$W$6,IF(D16&lt;=$X$5,$X$6,""))))))</f>
        <v/>
      </c>
      <c r="G16" s="325" t="str">
        <f t="shared" ref="G16:G26" si="3">+IF(E16=$S$7,IF(F16=$T$6,$T$7,IF(F16=$U$6,$U$7,IF(F16=$V$6,$V$7,IF(F16=$W$6,$W$7,IF(F16=$X$6,$X$7))))),IF(E16=$S$8,IF(F16=$T$6,$T$8,IF(F16=$U$6,$U$8,IF(F16=$V$6,$V$8,IF(F16=$W$6,$W$8,IF(F16=$X$6,$X$8))))),IF(E16=$S$9,IF(F16=$T$6,$T$9,IF(F16=$U$6,$U$9,IF(F16=$V$6,$V$9,IF(F16=$W$6,$W$9,IF(F16=$X$6,$X$9))))),IF(E16=$S$10,IF(F16=$T$6,$T$10,IF(F16=$U$6,$U$10,IF(F16=$V$6,$V$10,IF(F16=$W$6,$W$10,IF(F16=$X$6,$X$10))))),IF(E16=$S$11,IF(F16=$T$6,$T$11,IF(F16=$U$6,$U$11,IF(F16=$V$6,$V$11,IF(F16=$W$6,$W$11,IF(F16=$X$6,$X$11))))),"")))))</f>
        <v/>
      </c>
      <c r="S16" s="348"/>
      <c r="T16" s="338" t="s">
        <v>5</v>
      </c>
      <c r="U16" s="348"/>
      <c r="V16" s="348"/>
      <c r="W16" s="348"/>
      <c r="X16" s="348"/>
      <c r="Y16" s="348"/>
      <c r="Z16" s="348"/>
      <c r="AA16" s="348"/>
      <c r="AB16" s="348"/>
      <c r="AC16" s="98"/>
      <c r="AD16" s="98"/>
      <c r="AE16" s="353"/>
      <c r="AF16" s="353"/>
      <c r="AG16" s="353"/>
      <c r="AH16" s="353"/>
      <c r="AI16" s="353"/>
      <c r="AJ16" s="353"/>
      <c r="AK16" s="98"/>
      <c r="AL16" s="98"/>
    </row>
    <row r="17" spans="1:38" ht="30.95" customHeight="1" x14ac:dyDescent="0.25">
      <c r="A17" s="91" t="str">
        <f>'2 CONTEXTO E IDENTIFICACIÓN'!A14</f>
        <v>R11</v>
      </c>
      <c r="B17" s="325" t="str">
        <f>+'2 CONTEXTO E IDENTIFICACIÓN'!E14</f>
        <v xml:space="preserve">  </v>
      </c>
      <c r="C17" s="121" t="str">
        <f>+'5 VALORACIÓN DEL CONTROL'!S41</f>
        <v/>
      </c>
      <c r="D17" s="93" t="str">
        <f>+'5 VALORACIÓN DEL CONTROL'!T41</f>
        <v/>
      </c>
      <c r="E17" s="93" t="str">
        <f t="shared" si="1"/>
        <v/>
      </c>
      <c r="F17" s="93" t="str">
        <f t="shared" si="2"/>
        <v/>
      </c>
      <c r="G17" s="325" t="str">
        <f t="shared" si="3"/>
        <v/>
      </c>
      <c r="S17" s="348"/>
      <c r="T17" s="340" t="s">
        <v>80</v>
      </c>
      <c r="AA17" s="348"/>
      <c r="AB17" s="348"/>
      <c r="AC17" s="98"/>
      <c r="AD17" s="98"/>
      <c r="AE17" s="98"/>
      <c r="AF17" s="98"/>
      <c r="AG17" s="98"/>
      <c r="AH17" s="98"/>
      <c r="AI17" s="98"/>
      <c r="AJ17" s="98"/>
      <c r="AK17" s="98"/>
      <c r="AL17" s="98"/>
    </row>
    <row r="18" spans="1:38" ht="30.95" customHeight="1" x14ac:dyDescent="0.25">
      <c r="A18" s="91" t="str">
        <f>'2 CONTEXTO E IDENTIFICACIÓN'!A15</f>
        <v>R12</v>
      </c>
      <c r="B18" s="325" t="str">
        <f>+'2 CONTEXTO E IDENTIFICACIÓN'!E15</f>
        <v xml:space="preserve">  </v>
      </c>
      <c r="C18" s="121" t="str">
        <f>+'5 VALORACIÓN DEL CONTROL'!S45</f>
        <v/>
      </c>
      <c r="D18" s="93" t="str">
        <f>+'5 VALORACIÓN DEL CONTROL'!T45</f>
        <v/>
      </c>
      <c r="E18" s="93" t="str">
        <f t="shared" si="1"/>
        <v/>
      </c>
      <c r="F18" s="93" t="str">
        <f t="shared" si="2"/>
        <v/>
      </c>
      <c r="G18" s="325" t="str">
        <f t="shared" si="3"/>
        <v/>
      </c>
      <c r="Q18" s="349"/>
      <c r="R18" s="349"/>
      <c r="S18" s="348"/>
      <c r="AA18" s="348"/>
      <c r="AB18" s="348"/>
      <c r="AC18" s="98"/>
      <c r="AD18" s="98"/>
      <c r="AE18" s="98"/>
      <c r="AF18" s="98"/>
      <c r="AG18" s="98"/>
      <c r="AH18" s="98"/>
      <c r="AI18" s="98"/>
      <c r="AJ18" s="98"/>
      <c r="AK18" s="98"/>
      <c r="AL18" s="98"/>
    </row>
    <row r="19" spans="1:38" ht="30.95" customHeight="1" x14ac:dyDescent="0.25">
      <c r="A19" s="91" t="str">
        <f>'2 CONTEXTO E IDENTIFICACIÓN'!A16</f>
        <v>R13</v>
      </c>
      <c r="B19" s="325" t="str">
        <f>+'2 CONTEXTO E IDENTIFICACIÓN'!E16</f>
        <v xml:space="preserve">  </v>
      </c>
      <c r="C19" s="121" t="str">
        <f>+'5 VALORACIÓN DEL CONTROL'!S49</f>
        <v/>
      </c>
      <c r="D19" s="93" t="str">
        <f>+'5 VALORACIÓN DEL CONTROL'!T49</f>
        <v/>
      </c>
      <c r="E19" s="93" t="str">
        <f t="shared" si="1"/>
        <v/>
      </c>
      <c r="F19" s="93" t="str">
        <f t="shared" si="2"/>
        <v/>
      </c>
      <c r="G19" s="325" t="str">
        <f t="shared" si="3"/>
        <v/>
      </c>
      <c r="Q19" s="349"/>
      <c r="R19" s="349"/>
      <c r="S19" s="349"/>
      <c r="AA19" s="348"/>
      <c r="AB19" s="348"/>
      <c r="AC19" s="98"/>
      <c r="AD19" s="98"/>
      <c r="AE19" s="98"/>
      <c r="AF19" s="98"/>
      <c r="AG19" s="98"/>
      <c r="AH19" s="98"/>
      <c r="AI19" s="98"/>
      <c r="AJ19" s="98"/>
      <c r="AK19" s="98"/>
      <c r="AL19" s="98"/>
    </row>
    <row r="20" spans="1:38" ht="30.95" customHeight="1" x14ac:dyDescent="0.25">
      <c r="A20" s="91" t="str">
        <f>'2 CONTEXTO E IDENTIFICACIÓN'!A17</f>
        <v>R14</v>
      </c>
      <c r="B20" s="325" t="str">
        <f>+'2 CONTEXTO E IDENTIFICACIÓN'!E17</f>
        <v xml:space="preserve">  </v>
      </c>
      <c r="C20" s="121" t="str">
        <f>+'5 VALORACIÓN DEL CONTROL'!S53</f>
        <v/>
      </c>
      <c r="D20" s="93" t="str">
        <f>+'5 VALORACIÓN DEL CONTROL'!T53</f>
        <v/>
      </c>
      <c r="E20" s="93" t="str">
        <f t="shared" si="1"/>
        <v/>
      </c>
      <c r="F20" s="93" t="str">
        <f t="shared" si="2"/>
        <v/>
      </c>
      <c r="G20" s="325" t="str">
        <f t="shared" si="3"/>
        <v/>
      </c>
      <c r="Q20" s="349"/>
      <c r="R20" s="349"/>
      <c r="AC20" s="98"/>
      <c r="AD20" s="350"/>
      <c r="AE20" s="350"/>
      <c r="AF20" s="350"/>
      <c r="AG20" s="350"/>
      <c r="AH20" s="350"/>
      <c r="AI20" s="350"/>
      <c r="AJ20" s="98"/>
      <c r="AK20" s="98"/>
      <c r="AL20" s="98"/>
    </row>
    <row r="21" spans="1:38" ht="30.95" customHeight="1" x14ac:dyDescent="0.25">
      <c r="A21" s="91" t="str">
        <f>'2 CONTEXTO E IDENTIFICACIÓN'!A18</f>
        <v>R15</v>
      </c>
      <c r="B21" s="325" t="str">
        <f>+'2 CONTEXTO E IDENTIFICACIÓN'!E18</f>
        <v xml:space="preserve">  </v>
      </c>
      <c r="C21" s="121" t="str">
        <f>+'5 VALORACIÓN DEL CONTROL'!S57</f>
        <v/>
      </c>
      <c r="D21" s="93" t="str">
        <f>+'5 VALORACIÓN DEL CONTROL'!T57</f>
        <v/>
      </c>
      <c r="E21" s="93" t="str">
        <f t="shared" si="1"/>
        <v/>
      </c>
      <c r="F21" s="93" t="str">
        <f t="shared" si="2"/>
        <v/>
      </c>
      <c r="G21" s="325" t="str">
        <f t="shared" si="3"/>
        <v/>
      </c>
      <c r="Q21" s="349"/>
      <c r="R21" s="349"/>
      <c r="AC21" s="98"/>
      <c r="AD21" s="98"/>
      <c r="AE21" s="98"/>
      <c r="AF21" s="98"/>
      <c r="AG21" s="98"/>
      <c r="AH21" s="98"/>
      <c r="AI21" s="98"/>
      <c r="AJ21" s="98"/>
      <c r="AK21" s="98"/>
      <c r="AL21" s="98"/>
    </row>
    <row r="22" spans="1:38" ht="30.95" customHeight="1" x14ac:dyDescent="0.25">
      <c r="A22" s="91" t="str">
        <f>'2 CONTEXTO E IDENTIFICACIÓN'!A19</f>
        <v>R16</v>
      </c>
      <c r="B22" s="325" t="str">
        <f>+'2 CONTEXTO E IDENTIFICACIÓN'!E19</f>
        <v xml:space="preserve">  </v>
      </c>
      <c r="C22" s="121" t="str">
        <f>+'5 VALORACIÓN DEL CONTROL'!S61</f>
        <v/>
      </c>
      <c r="D22" s="93" t="str">
        <f>+'5 VALORACIÓN DEL CONTROL'!T61</f>
        <v/>
      </c>
      <c r="E22" s="93" t="str">
        <f t="shared" si="1"/>
        <v/>
      </c>
      <c r="F22" s="93" t="str">
        <f t="shared" si="2"/>
        <v/>
      </c>
      <c r="G22" s="325" t="str">
        <f t="shared" si="3"/>
        <v/>
      </c>
      <c r="AC22" s="98"/>
      <c r="AD22" s="98"/>
      <c r="AE22" s="98"/>
      <c r="AF22" s="98"/>
      <c r="AG22" s="98"/>
      <c r="AH22" s="98"/>
      <c r="AI22" s="98"/>
      <c r="AJ22" s="98"/>
      <c r="AK22" s="98"/>
      <c r="AL22" s="98"/>
    </row>
    <row r="23" spans="1:38" ht="30.95" customHeight="1" x14ac:dyDescent="0.25">
      <c r="A23" s="91" t="str">
        <f>'2 CONTEXTO E IDENTIFICACIÓN'!A20</f>
        <v>R17</v>
      </c>
      <c r="B23" s="325" t="str">
        <f>+'2 CONTEXTO E IDENTIFICACIÓN'!E20</f>
        <v xml:space="preserve">  </v>
      </c>
      <c r="C23" s="121" t="str">
        <f>+'5 VALORACIÓN DEL CONTROL'!S65</f>
        <v/>
      </c>
      <c r="D23" s="93" t="str">
        <f>+'5 VALORACIÓN DEL CONTROL'!T65</f>
        <v/>
      </c>
      <c r="E23" s="93" t="str">
        <f t="shared" si="1"/>
        <v/>
      </c>
      <c r="F23" s="93" t="str">
        <f t="shared" si="2"/>
        <v/>
      </c>
      <c r="G23" s="325" t="str">
        <f t="shared" si="3"/>
        <v/>
      </c>
    </row>
    <row r="24" spans="1:38" ht="30.95" customHeight="1" x14ac:dyDescent="0.25">
      <c r="A24" s="91" t="str">
        <f>'2 CONTEXTO E IDENTIFICACIÓN'!A21</f>
        <v>R18</v>
      </c>
      <c r="B24" s="325" t="str">
        <f>+'2 CONTEXTO E IDENTIFICACIÓN'!E21</f>
        <v xml:space="preserve">  </v>
      </c>
      <c r="C24" s="121" t="str">
        <f>+'5 VALORACIÓN DEL CONTROL'!S69</f>
        <v/>
      </c>
      <c r="D24" s="93" t="str">
        <f>+'5 VALORACIÓN DEL CONTROL'!T69</f>
        <v/>
      </c>
      <c r="E24" s="93" t="str">
        <f t="shared" si="1"/>
        <v/>
      </c>
      <c r="F24" s="93" t="str">
        <f t="shared" si="2"/>
        <v/>
      </c>
      <c r="G24" s="325" t="str">
        <f t="shared" si="3"/>
        <v/>
      </c>
    </row>
    <row r="25" spans="1:38" ht="30.95" customHeight="1" x14ac:dyDescent="0.25">
      <c r="A25" s="91" t="str">
        <f>'2 CONTEXTO E IDENTIFICACIÓN'!A22</f>
        <v>R19</v>
      </c>
      <c r="B25" s="325" t="str">
        <f>+'2 CONTEXTO E IDENTIFICACIÓN'!E22</f>
        <v xml:space="preserve">  </v>
      </c>
      <c r="C25" s="121" t="str">
        <f>+'5 VALORACIÓN DEL CONTROL'!S73</f>
        <v/>
      </c>
      <c r="D25" s="93" t="str">
        <f>+'5 VALORACIÓN DEL CONTROL'!T73</f>
        <v/>
      </c>
      <c r="E25" s="93" t="str">
        <f t="shared" si="1"/>
        <v/>
      </c>
      <c r="F25" s="93" t="str">
        <f t="shared" si="2"/>
        <v/>
      </c>
      <c r="G25" s="325" t="str">
        <f t="shared" si="3"/>
        <v/>
      </c>
    </row>
    <row r="26" spans="1:38" ht="30.95" customHeight="1" x14ac:dyDescent="0.25">
      <c r="A26" s="91" t="str">
        <f>'2 CONTEXTO E IDENTIFICACIÓN'!A23</f>
        <v>R20</v>
      </c>
      <c r="B26" s="325" t="str">
        <f>+'2 CONTEXTO E IDENTIFICACIÓN'!E23</f>
        <v xml:space="preserve">  </v>
      </c>
      <c r="C26" s="121" t="str">
        <f>+'5 VALORACIÓN DEL CONTROL'!S77</f>
        <v/>
      </c>
      <c r="D26" s="93" t="str">
        <f>+'5 VALORACIÓN DEL CONTROL'!T77</f>
        <v/>
      </c>
      <c r="E26" s="93" t="str">
        <f t="shared" si="1"/>
        <v/>
      </c>
      <c r="F26" s="93" t="str">
        <f t="shared" si="2"/>
        <v/>
      </c>
      <c r="G26" s="325" t="str">
        <f t="shared" si="3"/>
        <v/>
      </c>
    </row>
    <row r="27" spans="1:38" ht="14.45" customHeight="1" x14ac:dyDescent="0.25"/>
    <row r="28" spans="1:38" ht="39" customHeight="1" x14ac:dyDescent="0.25"/>
    <row r="29" spans="1:38" ht="19.5" customHeight="1" x14ac:dyDescent="0.25"/>
    <row r="30" spans="1:38" ht="19.5" customHeight="1" x14ac:dyDescent="0.25"/>
    <row r="31" spans="1:38" ht="19.5" customHeight="1" x14ac:dyDescent="0.25"/>
    <row r="32" spans="1:38" ht="19.5" customHeight="1" x14ac:dyDescent="0.25"/>
    <row r="33" ht="19.5" customHeight="1" x14ac:dyDescent="0.25"/>
  </sheetData>
  <sheetProtection formatCells="0" formatColumns="0" formatRows="0" sort="0" autoFilter="0" pivotTables="0"/>
  <dataConsolidate/>
  <mergeCells count="15">
    <mergeCell ref="F7:F8"/>
    <mergeCell ref="G7:G8"/>
    <mergeCell ref="I7:I11"/>
    <mergeCell ref="Q7:Q11"/>
    <mergeCell ref="I4:O4"/>
    <mergeCell ref="A7:A8"/>
    <mergeCell ref="B7:B8"/>
    <mergeCell ref="C7:C8"/>
    <mergeCell ref="D7:D8"/>
    <mergeCell ref="E7:E8"/>
    <mergeCell ref="B2:D2"/>
    <mergeCell ref="B3:D3"/>
    <mergeCell ref="T4:X4"/>
    <mergeCell ref="E5:G5"/>
    <mergeCell ref="K5:O5"/>
  </mergeCells>
  <conditionalFormatting sqref="D7:E7 D9:E26">
    <cfRule type="cellIs" dxfId="45" priority="1" operator="equal">
      <formula>$S$11</formula>
    </cfRule>
    <cfRule type="cellIs" dxfId="44" priority="2" operator="equal">
      <formula>$S$10</formula>
    </cfRule>
    <cfRule type="cellIs" dxfId="43" priority="3" operator="equal">
      <formula>$S$9</formula>
    </cfRule>
    <cfRule type="cellIs" dxfId="42" priority="4" operator="equal">
      <formula>$S$8</formula>
    </cfRule>
    <cfRule type="cellIs" dxfId="41" priority="5" operator="equal">
      <formula>$S$7</formula>
    </cfRule>
  </conditionalFormatting>
  <conditionalFormatting sqref="F7 F9:F26">
    <cfRule type="cellIs" dxfId="40" priority="6" operator="equal">
      <formula>$T$6</formula>
    </cfRule>
    <cfRule type="cellIs" dxfId="39" priority="7" operator="equal">
      <formula>$U$6</formula>
    </cfRule>
    <cfRule type="cellIs" dxfId="38" priority="8" operator="equal">
      <formula>$V$6</formula>
    </cfRule>
    <cfRule type="cellIs" dxfId="37" priority="9" operator="equal">
      <formula>$W$6</formula>
    </cfRule>
    <cfRule type="cellIs" dxfId="36" priority="10" operator="equal">
      <formula>$X$6</formula>
    </cfRule>
  </conditionalFormatting>
  <conditionalFormatting sqref="G7 G9:G26">
    <cfRule type="cellIs" dxfId="35" priority="16" operator="equal">
      <formula>$T$14</formula>
    </cfRule>
    <cfRule type="cellIs" dxfId="34" priority="17" operator="equal">
      <formula>$T$15</formula>
    </cfRule>
    <cfRule type="cellIs" dxfId="33" priority="18" operator="equal">
      <formula>$T$16</formula>
    </cfRule>
    <cfRule type="cellIs" dxfId="32" priority="19" operator="equal">
      <formula>$T$17</formula>
    </cfRule>
  </conditionalFormatting>
  <dataValidations disablePrompts="1" count="3">
    <dataValidation allowBlank="1" showInputMessage="1" showErrorMessage="1" prompt="Es la materialización del riesgo y las consecuencias de su aparición. Su escala es: 5 bajo impacto, 10 medio, 20 alto impacto._x000a_" sqref="JD6:JJ6" xr:uid="{00000000-0002-0000-0500-000000000000}"/>
    <dataValidation allowBlank="1" showInputMessage="1" showErrorMessage="1" prompt="La probabilidad se encuentra determinada por una escala de 1 a 3, siendo 1 la menor probabilidad de ocurrencia del riesgo y 3 la mayor probabilidad de  ocurrencia." sqref="JC6" xr:uid="{00000000-0002-0000-0500-000001000000}"/>
    <dataValidation type="list" allowBlank="1" showInputMessage="1" showErrorMessage="1" sqref="JD7:JJ14" xr:uid="{00000000-0002-0000-0500-000002000000}">
      <formula1>#REF!</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33"/>
  <sheetViews>
    <sheetView showGridLines="0" zoomScale="70" zoomScaleNormal="70" workbookViewId="0">
      <selection sqref="A1:XFD2"/>
    </sheetView>
  </sheetViews>
  <sheetFormatPr baseColWidth="10" defaultColWidth="14.28515625" defaultRowHeight="12.75" x14ac:dyDescent="0.25"/>
  <cols>
    <col min="1" max="1" width="14.28515625" style="77" customWidth="1"/>
    <col min="2" max="2" width="17" style="82" customWidth="1"/>
    <col min="3" max="3" width="15.5703125" style="82" customWidth="1"/>
    <col min="4" max="4" width="14.7109375" style="82" customWidth="1"/>
    <col min="5" max="6" width="15.5703125" style="123" customWidth="1"/>
    <col min="7" max="7" width="15.5703125" style="82" customWidth="1"/>
    <col min="8" max="8" width="2.28515625" style="82" customWidth="1"/>
    <col min="9" max="9" width="15.7109375" style="82" customWidth="1"/>
    <col min="10" max="10" width="17.85546875" style="82" customWidth="1"/>
    <col min="11" max="15" width="12.42578125" style="82" customWidth="1"/>
    <col min="16" max="16" width="3.85546875" style="82" customWidth="1"/>
    <col min="17" max="17" width="4.85546875" style="77" hidden="1" customWidth="1"/>
    <col min="18" max="18" width="6.140625" style="77" hidden="1" customWidth="1"/>
    <col min="19" max="24" width="14" style="77" hidden="1"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69"/>
      <c r="D1" s="69"/>
      <c r="E1" s="214"/>
      <c r="F1" s="214"/>
      <c r="G1" s="69"/>
      <c r="H1" s="69"/>
      <c r="N1" s="70"/>
      <c r="O1" s="70"/>
      <c r="P1" s="69"/>
      <c r="AF1" s="68"/>
      <c r="AG1" s="68"/>
      <c r="AH1" s="68"/>
      <c r="AI1" s="68"/>
      <c r="AJ1" s="68"/>
    </row>
    <row r="2" spans="1:38" s="67" customFormat="1" ht="17.45" customHeight="1" x14ac:dyDescent="0.2">
      <c r="A2" s="19" t="s">
        <v>148</v>
      </c>
      <c r="B2" s="365" t="str">
        <f>+IF('2 CONTEXTO E IDENTIFICACIÓN'!$B$2="","",'2 CONTEXTO E IDENTIFICACIÓN'!$B$2)</f>
        <v xml:space="preserve">GESTIÓN DE SERVICIOS PUBLICOS </v>
      </c>
      <c r="C2" s="365"/>
      <c r="D2" s="365"/>
      <c r="E2" s="66"/>
      <c r="F2" s="214"/>
      <c r="G2" s="69"/>
      <c r="H2" s="69"/>
      <c r="I2" s="215"/>
      <c r="J2" s="215"/>
      <c r="K2" s="216"/>
      <c r="L2" s="216"/>
      <c r="M2" s="216"/>
      <c r="N2" s="70"/>
      <c r="O2" s="70"/>
      <c r="P2" s="69"/>
      <c r="AF2" s="68"/>
      <c r="AG2" s="68"/>
      <c r="AH2" s="68"/>
      <c r="AI2" s="68"/>
      <c r="AJ2" s="68"/>
    </row>
    <row r="3" spans="1:38" s="67" customFormat="1" ht="15" thickBot="1" x14ac:dyDescent="0.25">
      <c r="D3" s="66"/>
      <c r="E3" s="66"/>
      <c r="F3" s="119"/>
      <c r="AF3" s="68"/>
      <c r="AG3" s="68"/>
      <c r="AH3" s="68"/>
      <c r="AI3" s="68"/>
      <c r="AJ3" s="68"/>
    </row>
    <row r="4" spans="1:38" s="67" customFormat="1" ht="13.5" thickBot="1" x14ac:dyDescent="0.25">
      <c r="A4" s="508" t="s">
        <v>17</v>
      </c>
      <c r="B4" s="509"/>
      <c r="C4" s="509"/>
      <c r="D4" s="509"/>
      <c r="E4" s="509"/>
      <c r="F4" s="509"/>
      <c r="G4" s="510"/>
      <c r="I4" s="508" t="s">
        <v>18</v>
      </c>
      <c r="J4" s="509"/>
      <c r="K4" s="509"/>
      <c r="L4" s="509"/>
      <c r="M4" s="509"/>
      <c r="N4" s="509"/>
      <c r="O4" s="510"/>
      <c r="R4" s="72"/>
      <c r="S4" s="73"/>
      <c r="T4" s="447" t="s">
        <v>81</v>
      </c>
      <c r="U4" s="447"/>
      <c r="V4" s="447"/>
      <c r="W4" s="447"/>
      <c r="X4" s="448"/>
      <c r="AF4" s="68"/>
      <c r="AG4" s="68"/>
      <c r="AH4" s="68"/>
      <c r="AI4" s="68"/>
      <c r="AJ4" s="68"/>
    </row>
    <row r="5" spans="1:38" x14ac:dyDescent="0.25">
      <c r="A5" s="75"/>
      <c r="B5" s="76"/>
      <c r="C5" s="447" t="s">
        <v>81</v>
      </c>
      <c r="D5" s="447"/>
      <c r="E5" s="447"/>
      <c r="F5" s="447"/>
      <c r="G5" s="448"/>
      <c r="H5" s="74"/>
      <c r="I5" s="75"/>
      <c r="J5" s="76"/>
      <c r="K5" s="447" t="s">
        <v>81</v>
      </c>
      <c r="L5" s="447"/>
      <c r="M5" s="447"/>
      <c r="N5" s="447"/>
      <c r="O5" s="448"/>
      <c r="P5" s="74"/>
      <c r="R5" s="78"/>
      <c r="T5" s="79">
        <v>0.2</v>
      </c>
      <c r="U5" s="79">
        <v>0.4</v>
      </c>
      <c r="V5" s="79">
        <v>0.6</v>
      </c>
      <c r="W5" s="79">
        <v>0.8</v>
      </c>
      <c r="X5" s="80">
        <v>1</v>
      </c>
      <c r="Y5" s="81"/>
      <c r="Z5" s="81"/>
      <c r="AA5" s="81"/>
      <c r="AB5" s="81"/>
      <c r="AC5" s="81"/>
      <c r="AD5" s="81"/>
      <c r="AE5" s="81"/>
    </row>
    <row r="6" spans="1:38" x14ac:dyDescent="0.2">
      <c r="A6" s="78"/>
      <c r="B6" s="84"/>
      <c r="C6" s="85" t="s">
        <v>59</v>
      </c>
      <c r="D6" s="85" t="s">
        <v>7</v>
      </c>
      <c r="E6" s="85" t="s">
        <v>5</v>
      </c>
      <c r="F6" s="85" t="s">
        <v>6</v>
      </c>
      <c r="G6" s="86" t="s">
        <v>67</v>
      </c>
      <c r="H6" s="74"/>
      <c r="I6" s="78"/>
      <c r="J6" s="84"/>
      <c r="K6" s="85" t="s">
        <v>59</v>
      </c>
      <c r="L6" s="85" t="s">
        <v>7</v>
      </c>
      <c r="M6" s="85" t="s">
        <v>5</v>
      </c>
      <c r="N6" s="85" t="s">
        <v>6</v>
      </c>
      <c r="O6" s="86" t="s">
        <v>67</v>
      </c>
      <c r="P6" s="74"/>
      <c r="R6" s="78"/>
      <c r="S6" s="87"/>
      <c r="T6" s="88" t="s">
        <v>59</v>
      </c>
      <c r="U6" s="88" t="s">
        <v>7</v>
      </c>
      <c r="V6" s="88" t="s">
        <v>5</v>
      </c>
      <c r="W6" s="88" t="s">
        <v>6</v>
      </c>
      <c r="X6" s="89" t="s">
        <v>67</v>
      </c>
      <c r="AA6" s="81"/>
      <c r="AB6" s="81"/>
      <c r="AC6" s="90"/>
      <c r="AD6" s="90"/>
      <c r="AE6" s="90"/>
      <c r="AF6" s="90"/>
      <c r="AG6" s="90"/>
      <c r="AH6" s="90"/>
      <c r="AI6" s="90"/>
      <c r="AJ6" s="90"/>
      <c r="AK6" s="90"/>
      <c r="AL6" s="90"/>
    </row>
    <row r="7" spans="1:38" ht="55.5" customHeight="1" x14ac:dyDescent="0.2">
      <c r="A7" s="452" t="s">
        <v>48</v>
      </c>
      <c r="B7" s="85" t="s">
        <v>56</v>
      </c>
      <c r="C7" s="95" t="str">
        <f>+'4 MAPA CALOR INHERENTE'!I7</f>
        <v xml:space="preserve">                   </v>
      </c>
      <c r="D7" s="95" t="str">
        <f>+'4 MAPA CALOR INHERENTE'!J7</f>
        <v xml:space="preserve">                   </v>
      </c>
      <c r="E7" s="95" t="str">
        <f>+'4 MAPA CALOR INHERENTE'!K7</f>
        <v xml:space="preserve">                   </v>
      </c>
      <c r="F7" s="95" t="str">
        <f>+'4 MAPA CALOR INHERENTE'!L7</f>
        <v xml:space="preserve">                   </v>
      </c>
      <c r="G7" s="96" t="str">
        <f>+'4 MAPA CALOR INHERENTE'!M7</f>
        <v xml:space="preserve">                   </v>
      </c>
      <c r="H7" s="94"/>
      <c r="I7" s="452" t="s">
        <v>48</v>
      </c>
      <c r="J7" s="85" t="s">
        <v>56</v>
      </c>
      <c r="K7" s="95" t="str">
        <f>+'6 MAPA CALOR RESIDUAL'!K7</f>
        <v xml:space="preserve">                   </v>
      </c>
      <c r="L7" s="95" t="str">
        <f>+'6 MAPA CALOR RESIDUAL'!L7</f>
        <v xml:space="preserve">                   </v>
      </c>
      <c r="M7" s="95" t="str">
        <f>+'6 MAPA CALOR RESIDUAL'!M7</f>
        <v xml:space="preserve">                   </v>
      </c>
      <c r="N7" s="95" t="str">
        <f>+'6 MAPA CALOR RESIDUAL'!N7</f>
        <v xml:space="preserve">                   </v>
      </c>
      <c r="O7" s="96" t="str">
        <f>+'6 MAPA CALOR RESIDUAL'!O7</f>
        <v xml:space="preserve">                   </v>
      </c>
      <c r="P7" s="94"/>
      <c r="Q7" s="504" t="s">
        <v>48</v>
      </c>
      <c r="R7" s="97">
        <v>1</v>
      </c>
      <c r="S7" s="88" t="s">
        <v>56</v>
      </c>
      <c r="T7" s="95" t="s">
        <v>79</v>
      </c>
      <c r="U7" s="95" t="s">
        <v>79</v>
      </c>
      <c r="V7" s="95" t="s">
        <v>79</v>
      </c>
      <c r="W7" s="95" t="s">
        <v>79</v>
      </c>
      <c r="X7" s="96" t="s">
        <v>78</v>
      </c>
      <c r="AA7" s="81"/>
      <c r="AB7" s="81"/>
      <c r="AC7" s="90"/>
      <c r="AD7" s="90"/>
      <c r="AE7" s="90"/>
      <c r="AF7" s="98"/>
      <c r="AG7" s="98"/>
      <c r="AH7" s="98"/>
      <c r="AI7" s="98"/>
      <c r="AJ7" s="98"/>
      <c r="AK7" s="90"/>
      <c r="AL7" s="90"/>
    </row>
    <row r="8" spans="1:38" ht="55.5" customHeight="1" x14ac:dyDescent="0.2">
      <c r="A8" s="452"/>
      <c r="B8" s="85" t="s">
        <v>55</v>
      </c>
      <c r="C8" s="99" t="str">
        <f>+'4 MAPA CALOR INHERENTE'!I8</f>
        <v xml:space="preserve">                   </v>
      </c>
      <c r="D8" s="99" t="str">
        <f>+'4 MAPA CALOR INHERENTE'!J8</f>
        <v xml:space="preserve">                   </v>
      </c>
      <c r="E8" s="95" t="str">
        <f>+'4 MAPA CALOR INHERENTE'!K8</f>
        <v xml:space="preserve">                   </v>
      </c>
      <c r="F8" s="95" t="str">
        <f>+'4 MAPA CALOR INHERENTE'!L8</f>
        <v xml:space="preserve">                   </v>
      </c>
      <c r="G8" s="96" t="str">
        <f>+'4 MAPA CALOR INHERENTE'!M8</f>
        <v xml:space="preserve">                   </v>
      </c>
      <c r="H8" s="94"/>
      <c r="I8" s="452"/>
      <c r="J8" s="85" t="s">
        <v>55</v>
      </c>
      <c r="K8" s="99" t="str">
        <f>+'6 MAPA CALOR RESIDUAL'!K8</f>
        <v xml:space="preserve">                   </v>
      </c>
      <c r="L8" s="99" t="str">
        <f>+'6 MAPA CALOR RESIDUAL'!L8</f>
        <v xml:space="preserve">                   </v>
      </c>
      <c r="M8" s="95" t="str">
        <f>+'6 MAPA CALOR RESIDUAL'!M8</f>
        <v xml:space="preserve">                   </v>
      </c>
      <c r="N8" s="95" t="str">
        <f>+'6 MAPA CALOR RESIDUAL'!N8</f>
        <v xml:space="preserve">                   </v>
      </c>
      <c r="O8" s="96" t="str">
        <f>+'6 MAPA CALOR RESIDUAL'!O8</f>
        <v xml:space="preserve">                   </v>
      </c>
      <c r="P8" s="94"/>
      <c r="Q8" s="504"/>
      <c r="R8" s="97">
        <v>0.8</v>
      </c>
      <c r="S8" s="88" t="s">
        <v>55</v>
      </c>
      <c r="T8" s="99" t="s">
        <v>5</v>
      </c>
      <c r="U8" s="99" t="s">
        <v>5</v>
      </c>
      <c r="V8" s="95" t="s">
        <v>79</v>
      </c>
      <c r="W8" s="95" t="s">
        <v>79</v>
      </c>
      <c r="X8" s="96" t="s">
        <v>78</v>
      </c>
      <c r="AA8" s="81"/>
      <c r="AB8" s="81"/>
      <c r="AC8" s="90"/>
      <c r="AD8" s="100"/>
      <c r="AE8" s="101"/>
      <c r="AF8" s="98"/>
      <c r="AG8" s="98"/>
      <c r="AH8" s="98"/>
      <c r="AI8" s="98"/>
      <c r="AJ8" s="98"/>
      <c r="AK8" s="90"/>
      <c r="AL8" s="90"/>
    </row>
    <row r="9" spans="1:38" ht="55.5" customHeight="1" x14ac:dyDescent="0.2">
      <c r="A9" s="452"/>
      <c r="B9" s="85" t="s">
        <v>53</v>
      </c>
      <c r="C9" s="99" t="str">
        <f>+'4 MAPA CALOR INHERENTE'!I9</f>
        <v xml:space="preserve">                   </v>
      </c>
      <c r="D9" s="99" t="str">
        <f>+'4 MAPA CALOR INHERENTE'!J9</f>
        <v xml:space="preserve">                   </v>
      </c>
      <c r="E9" s="99" t="str">
        <f>+'4 MAPA CALOR INHERENTE'!K9</f>
        <v xml:space="preserve">        R7           </v>
      </c>
      <c r="F9" s="95" t="str">
        <f>+'4 MAPA CALOR INHERENTE'!L9</f>
        <v xml:space="preserve">  R2  R4 R5 R6             </v>
      </c>
      <c r="G9" s="96" t="str">
        <f>+'4 MAPA CALOR INHERENTE'!M9</f>
        <v xml:space="preserve">                   </v>
      </c>
      <c r="H9" s="94"/>
      <c r="I9" s="452"/>
      <c r="J9" s="85" t="s">
        <v>53</v>
      </c>
      <c r="K9" s="99" t="str">
        <f>+'6 MAPA CALOR RESIDUAL'!K9</f>
        <v xml:space="preserve">                   </v>
      </c>
      <c r="L9" s="99" t="str">
        <f>+'6 MAPA CALOR RESIDUAL'!L9</f>
        <v xml:space="preserve">  R2                 </v>
      </c>
      <c r="M9" s="99" t="str">
        <f>+'6 MAPA CALOR RESIDUAL'!M9</f>
        <v xml:space="preserve">        R7           </v>
      </c>
      <c r="N9" s="95" t="str">
        <f>+'6 MAPA CALOR RESIDUAL'!N9</f>
        <v xml:space="preserve">    R4 R5 R6             </v>
      </c>
      <c r="O9" s="96" t="str">
        <f>+'6 MAPA CALOR RESIDUAL'!O9</f>
        <v xml:space="preserve">                   </v>
      </c>
      <c r="P9" s="94"/>
      <c r="Q9" s="504"/>
      <c r="R9" s="97">
        <v>0.6</v>
      </c>
      <c r="S9" s="88" t="s">
        <v>53</v>
      </c>
      <c r="T9" s="99" t="s">
        <v>5</v>
      </c>
      <c r="U9" s="99" t="s">
        <v>5</v>
      </c>
      <c r="V9" s="99" t="s">
        <v>5</v>
      </c>
      <c r="W9" s="95" t="s">
        <v>79</v>
      </c>
      <c r="X9" s="96" t="s">
        <v>78</v>
      </c>
      <c r="AA9" s="81"/>
      <c r="AB9" s="81"/>
      <c r="AC9" s="90"/>
      <c r="AD9" s="100"/>
      <c r="AE9" s="101"/>
      <c r="AF9" s="98"/>
      <c r="AG9" s="98"/>
      <c r="AH9" s="98"/>
      <c r="AI9" s="98"/>
      <c r="AJ9" s="102"/>
      <c r="AK9" s="90"/>
      <c r="AL9" s="90"/>
    </row>
    <row r="10" spans="1:38" ht="55.5" customHeight="1" x14ac:dyDescent="0.2">
      <c r="A10" s="452"/>
      <c r="B10" s="85" t="s">
        <v>51</v>
      </c>
      <c r="C10" s="103" t="str">
        <f>+'4 MAPA CALOR INHERENTE'!I10</f>
        <v xml:space="preserve">                   </v>
      </c>
      <c r="D10" s="99" t="str">
        <f>+'4 MAPA CALOR INHERENTE'!J10</f>
        <v xml:space="preserve">                   </v>
      </c>
      <c r="E10" s="99" t="str">
        <f>+'4 MAPA CALOR INHERENTE'!K10</f>
        <v xml:space="preserve">                   </v>
      </c>
      <c r="F10" s="95" t="str">
        <f>+'4 MAPA CALOR INHERENTE'!L10</f>
        <v xml:space="preserve">R1   R3                </v>
      </c>
      <c r="G10" s="96" t="str">
        <f>+'4 MAPA CALOR INHERENTE'!M10</f>
        <v xml:space="preserve">                   </v>
      </c>
      <c r="H10" s="94"/>
      <c r="I10" s="452"/>
      <c r="J10" s="85" t="s">
        <v>51</v>
      </c>
      <c r="K10" s="103" t="str">
        <f>+'6 MAPA CALOR RESIDUAL'!K10</f>
        <v xml:space="preserve">                   </v>
      </c>
      <c r="L10" s="99" t="str">
        <f>+'6 MAPA CALOR RESIDUAL'!L10</f>
        <v xml:space="preserve">R1                   </v>
      </c>
      <c r="M10" s="99" t="str">
        <f>+'6 MAPA CALOR RESIDUAL'!M10</f>
        <v xml:space="preserve">   R3                </v>
      </c>
      <c r="N10" s="95" t="str">
        <f>+'6 MAPA CALOR RESIDUAL'!N10</f>
        <v xml:space="preserve">                   </v>
      </c>
      <c r="O10" s="96" t="str">
        <f>+'6 MAPA CALOR RESIDUAL'!O10</f>
        <v xml:space="preserve">                   </v>
      </c>
      <c r="P10" s="94"/>
      <c r="Q10" s="504"/>
      <c r="R10" s="97">
        <v>0.4</v>
      </c>
      <c r="S10" s="88" t="s">
        <v>51</v>
      </c>
      <c r="T10" s="103" t="s">
        <v>80</v>
      </c>
      <c r="U10" s="99" t="s">
        <v>5</v>
      </c>
      <c r="V10" s="99" t="s">
        <v>5</v>
      </c>
      <c r="W10" s="95" t="s">
        <v>79</v>
      </c>
      <c r="X10" s="96" t="s">
        <v>78</v>
      </c>
      <c r="AA10" s="81"/>
      <c r="AB10" s="81"/>
      <c r="AC10" s="90"/>
      <c r="AD10" s="100"/>
      <c r="AE10" s="101"/>
      <c r="AF10" s="98"/>
      <c r="AG10" s="98"/>
      <c r="AH10" s="98"/>
      <c r="AI10" s="102"/>
      <c r="AJ10" s="98"/>
      <c r="AK10" s="90"/>
      <c r="AL10" s="90"/>
    </row>
    <row r="11" spans="1:38" ht="55.5" customHeight="1" thickBot="1" x14ac:dyDescent="0.25">
      <c r="A11" s="453"/>
      <c r="B11" s="104" t="s">
        <v>49</v>
      </c>
      <c r="C11" s="105" t="str">
        <f>+'4 MAPA CALOR INHERENTE'!I11</f>
        <v xml:space="preserve">                   </v>
      </c>
      <c r="D11" s="105" t="str">
        <f>+'4 MAPA CALOR INHERENTE'!J11</f>
        <v xml:space="preserve">                   </v>
      </c>
      <c r="E11" s="106" t="str">
        <f>+'4 MAPA CALOR INHERENTE'!K11</f>
        <v xml:space="preserve">                   </v>
      </c>
      <c r="F11" s="107" t="str">
        <f>+'4 MAPA CALOR INHERENTE'!L11</f>
        <v xml:space="preserve">                   </v>
      </c>
      <c r="G11" s="108" t="str">
        <f>+'4 MAPA CALOR INHERENTE'!M11</f>
        <v xml:space="preserve">                   </v>
      </c>
      <c r="H11" s="94"/>
      <c r="I11" s="453"/>
      <c r="J11" s="104" t="s">
        <v>49</v>
      </c>
      <c r="K11" s="105" t="str">
        <f>+'6 MAPA CALOR RESIDUAL'!K11</f>
        <v xml:space="preserve">                   </v>
      </c>
      <c r="L11" s="105" t="str">
        <f>+'6 MAPA CALOR RESIDUAL'!L11</f>
        <v xml:space="preserve">                   </v>
      </c>
      <c r="M11" s="106" t="str">
        <f>+'6 MAPA CALOR RESIDUAL'!M11</f>
        <v xml:space="preserve">                   </v>
      </c>
      <c r="N11" s="107" t="str">
        <f>+'6 MAPA CALOR RESIDUAL'!N11</f>
        <v xml:space="preserve">                   </v>
      </c>
      <c r="O11" s="108" t="str">
        <f>+'6 MAPA CALOR RESIDUAL'!O11</f>
        <v xml:space="preserve">                   </v>
      </c>
      <c r="P11" s="94"/>
      <c r="Q11" s="504"/>
      <c r="R11" s="109">
        <v>0.2</v>
      </c>
      <c r="S11" s="110" t="s">
        <v>49</v>
      </c>
      <c r="T11" s="105" t="s">
        <v>80</v>
      </c>
      <c r="U11" s="105" t="s">
        <v>80</v>
      </c>
      <c r="V11" s="106" t="s">
        <v>5</v>
      </c>
      <c r="W11" s="107" t="s">
        <v>79</v>
      </c>
      <c r="X11" s="108" t="s">
        <v>78</v>
      </c>
      <c r="AA11" s="81"/>
      <c r="AB11" s="81"/>
      <c r="AC11" s="90"/>
      <c r="AD11" s="100"/>
      <c r="AE11" s="101"/>
      <c r="AF11" s="98"/>
      <c r="AG11" s="98"/>
      <c r="AH11" s="98"/>
      <c r="AI11" s="111"/>
      <c r="AJ11" s="98"/>
      <c r="AK11" s="90"/>
      <c r="AL11" s="90"/>
    </row>
    <row r="12" spans="1:38" x14ac:dyDescent="0.2">
      <c r="A12" s="82"/>
      <c r="B12" s="94"/>
      <c r="C12" s="188"/>
      <c r="D12" s="189"/>
      <c r="E12" s="190"/>
      <c r="F12" s="190"/>
      <c r="G12" s="94"/>
      <c r="H12" s="94"/>
      <c r="I12" s="94"/>
      <c r="J12" s="94"/>
      <c r="K12" s="94"/>
      <c r="L12" s="94"/>
      <c r="M12" s="94"/>
      <c r="N12" s="94"/>
      <c r="O12" s="94"/>
      <c r="P12" s="94"/>
      <c r="AA12" s="81"/>
      <c r="AB12" s="81"/>
      <c r="AC12" s="90"/>
      <c r="AD12" s="100"/>
      <c r="AE12" s="101"/>
      <c r="AF12" s="98"/>
      <c r="AG12" s="98"/>
      <c r="AH12" s="98"/>
      <c r="AI12" s="98"/>
      <c r="AJ12" s="98"/>
      <c r="AK12" s="90"/>
      <c r="AL12" s="90"/>
    </row>
    <row r="13" spans="1:38" ht="25.5" x14ac:dyDescent="0.2">
      <c r="A13" s="82"/>
      <c r="B13" s="94"/>
      <c r="C13" s="188"/>
      <c r="D13" s="189"/>
      <c r="E13" s="190"/>
      <c r="F13" s="190"/>
      <c r="G13" s="94"/>
      <c r="H13" s="94"/>
      <c r="I13" s="94"/>
      <c r="J13" s="94"/>
      <c r="K13" s="94"/>
      <c r="L13" s="94"/>
      <c r="M13" s="94"/>
      <c r="N13" s="94"/>
      <c r="O13" s="94"/>
      <c r="P13" s="94"/>
      <c r="T13" s="83" t="s">
        <v>82</v>
      </c>
      <c r="V13" s="81"/>
      <c r="W13" s="81"/>
      <c r="X13" s="81"/>
      <c r="Y13" s="81"/>
      <c r="Z13" s="81"/>
      <c r="AA13" s="81"/>
      <c r="AB13" s="81"/>
      <c r="AC13" s="90"/>
      <c r="AD13" s="100"/>
      <c r="AE13" s="90"/>
      <c r="AF13" s="101"/>
      <c r="AG13" s="101"/>
      <c r="AH13" s="101"/>
      <c r="AI13" s="101"/>
      <c r="AJ13" s="101"/>
      <c r="AK13" s="90"/>
      <c r="AL13" s="90"/>
    </row>
    <row r="14" spans="1:38" x14ac:dyDescent="0.2">
      <c r="A14" s="82"/>
      <c r="B14" s="94"/>
      <c r="C14" s="188"/>
      <c r="D14" s="189"/>
      <c r="E14" s="190"/>
      <c r="F14" s="190"/>
      <c r="G14" s="94"/>
      <c r="H14" s="94"/>
      <c r="I14" s="94"/>
      <c r="J14" s="94"/>
      <c r="K14" s="94"/>
      <c r="L14" s="94"/>
      <c r="M14" s="94"/>
      <c r="N14" s="94"/>
      <c r="O14" s="94"/>
      <c r="P14" s="94"/>
      <c r="T14" s="112" t="s">
        <v>78</v>
      </c>
      <c r="V14" s="81"/>
      <c r="W14" s="81"/>
      <c r="X14" s="81"/>
      <c r="Y14" s="81"/>
      <c r="Z14" s="81"/>
      <c r="AA14" s="81"/>
      <c r="AB14" s="81"/>
      <c r="AC14" s="90"/>
      <c r="AD14" s="90"/>
      <c r="AE14" s="90"/>
      <c r="AF14" s="98"/>
      <c r="AG14" s="98"/>
      <c r="AH14" s="98"/>
      <c r="AI14" s="98"/>
      <c r="AJ14" s="98"/>
      <c r="AK14" s="90"/>
      <c r="AL14" s="90"/>
    </row>
    <row r="15" spans="1:38" x14ac:dyDescent="0.2">
      <c r="A15" s="82"/>
      <c r="B15" s="94"/>
      <c r="C15" s="188"/>
      <c r="D15" s="189"/>
      <c r="E15" s="190"/>
      <c r="F15" s="190"/>
      <c r="G15" s="94"/>
      <c r="H15" s="94"/>
      <c r="I15" s="94"/>
      <c r="J15" s="94"/>
      <c r="K15" s="94"/>
      <c r="L15" s="94"/>
      <c r="M15" s="94"/>
      <c r="N15" s="94"/>
      <c r="O15" s="94"/>
      <c r="P15" s="94"/>
      <c r="T15" s="95" t="s">
        <v>79</v>
      </c>
      <c r="U15" s="81"/>
      <c r="V15" s="81"/>
      <c r="W15" s="81"/>
      <c r="X15" s="81"/>
      <c r="Y15" s="81"/>
      <c r="Z15" s="81"/>
      <c r="AA15" s="81"/>
      <c r="AB15" s="81"/>
      <c r="AC15" s="90"/>
      <c r="AD15" s="90"/>
      <c r="AE15" s="90"/>
      <c r="AF15" s="98"/>
      <c r="AG15" s="98"/>
      <c r="AH15" s="98"/>
      <c r="AI15" s="98"/>
      <c r="AJ15" s="98"/>
      <c r="AK15" s="90"/>
      <c r="AL15" s="90"/>
    </row>
    <row r="16" spans="1:38" x14ac:dyDescent="0.2">
      <c r="A16" s="82"/>
      <c r="B16" s="94"/>
      <c r="C16" s="188"/>
      <c r="D16" s="189"/>
      <c r="E16" s="190"/>
      <c r="F16" s="190"/>
      <c r="G16" s="94"/>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x14ac:dyDescent="0.2">
      <c r="A17" s="82"/>
      <c r="B17" s="94"/>
      <c r="C17" s="188"/>
      <c r="D17" s="189"/>
      <c r="E17" s="190"/>
      <c r="F17" s="190"/>
      <c r="G17" s="94"/>
      <c r="H17" s="94"/>
      <c r="I17" s="94"/>
      <c r="J17" s="94"/>
      <c r="K17" s="94"/>
      <c r="L17" s="94"/>
      <c r="M17" s="94"/>
      <c r="N17" s="94"/>
      <c r="O17" s="94"/>
      <c r="P17" s="94"/>
      <c r="S17" s="113"/>
      <c r="T17" s="103" t="s">
        <v>80</v>
      </c>
      <c r="AA17" s="113"/>
      <c r="AB17" s="113"/>
      <c r="AC17" s="90"/>
      <c r="AD17" s="90"/>
      <c r="AE17" s="90"/>
      <c r="AF17" s="98"/>
      <c r="AG17" s="98"/>
      <c r="AH17" s="98"/>
      <c r="AI17" s="98"/>
      <c r="AJ17" s="98"/>
      <c r="AK17" s="90"/>
      <c r="AL17" s="90"/>
    </row>
    <row r="18" spans="1:38" x14ac:dyDescent="0.2">
      <c r="A18" s="82"/>
      <c r="B18" s="94"/>
      <c r="C18" s="188"/>
      <c r="D18" s="189"/>
      <c r="E18" s="190"/>
      <c r="F18" s="190"/>
      <c r="G18" s="94"/>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x14ac:dyDescent="0.2">
      <c r="A19" s="82"/>
      <c r="B19" s="94"/>
      <c r="C19" s="188"/>
      <c r="D19" s="189"/>
      <c r="E19" s="190"/>
      <c r="F19" s="190"/>
      <c r="G19" s="94"/>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x14ac:dyDescent="0.2">
      <c r="A20" s="82"/>
      <c r="B20" s="94"/>
      <c r="C20" s="188"/>
      <c r="D20" s="189"/>
      <c r="E20" s="190"/>
      <c r="F20" s="190"/>
      <c r="G20" s="94"/>
      <c r="H20" s="94"/>
      <c r="I20" s="94"/>
      <c r="J20" s="94"/>
      <c r="K20" s="94"/>
      <c r="L20" s="94"/>
      <c r="M20" s="94"/>
      <c r="N20" s="94"/>
      <c r="O20" s="94"/>
      <c r="P20" s="94"/>
      <c r="Q20" s="115"/>
      <c r="R20" s="115"/>
      <c r="AC20" s="90"/>
      <c r="AD20" s="117"/>
      <c r="AE20" s="117"/>
      <c r="AF20" s="117"/>
      <c r="AG20" s="117"/>
      <c r="AH20" s="117"/>
      <c r="AI20" s="117"/>
      <c r="AJ20" s="98"/>
      <c r="AK20" s="90"/>
      <c r="AL20" s="90"/>
    </row>
    <row r="21" spans="1:38" x14ac:dyDescent="0.2">
      <c r="A21" s="82"/>
      <c r="B21" s="94"/>
      <c r="C21" s="188"/>
      <c r="D21" s="189"/>
      <c r="E21" s="190"/>
      <c r="F21" s="190"/>
      <c r="G21" s="94"/>
      <c r="H21" s="94"/>
      <c r="I21" s="94"/>
      <c r="J21" s="94"/>
      <c r="K21" s="94"/>
      <c r="L21" s="94"/>
      <c r="M21" s="94"/>
      <c r="N21" s="94"/>
      <c r="O21" s="94"/>
      <c r="P21" s="94"/>
      <c r="Q21" s="115"/>
      <c r="R21" s="115"/>
      <c r="AC21" s="90"/>
      <c r="AD21" s="111"/>
      <c r="AE21" s="111"/>
      <c r="AF21" s="111"/>
      <c r="AG21" s="111"/>
      <c r="AH21" s="111"/>
      <c r="AI21" s="111"/>
      <c r="AJ21" s="98"/>
      <c r="AK21" s="90"/>
      <c r="AL21" s="90"/>
    </row>
    <row r="22" spans="1:38" x14ac:dyDescent="0.2">
      <c r="A22" s="82"/>
      <c r="B22" s="94"/>
      <c r="C22" s="188"/>
      <c r="D22" s="189"/>
      <c r="E22" s="190"/>
      <c r="F22" s="190"/>
      <c r="G22" s="94"/>
      <c r="H22" s="94"/>
      <c r="I22" s="94"/>
      <c r="J22" s="94"/>
      <c r="K22" s="94"/>
      <c r="L22" s="94"/>
      <c r="M22" s="94"/>
      <c r="N22" s="94"/>
      <c r="O22" s="94"/>
      <c r="P22" s="94"/>
      <c r="AC22" s="90"/>
      <c r="AD22" s="111"/>
      <c r="AE22" s="111"/>
      <c r="AF22" s="111"/>
      <c r="AG22" s="111"/>
      <c r="AH22" s="111"/>
      <c r="AI22" s="111"/>
      <c r="AJ22" s="98"/>
      <c r="AK22" s="90"/>
      <c r="AL22" s="90"/>
    </row>
    <row r="23" spans="1:38" x14ac:dyDescent="0.25">
      <c r="A23" s="82"/>
      <c r="B23" s="94"/>
      <c r="C23" s="188"/>
      <c r="D23" s="189"/>
      <c r="E23" s="190"/>
      <c r="F23" s="190"/>
      <c r="G23" s="94"/>
      <c r="H23" s="94"/>
      <c r="I23" s="94"/>
      <c r="J23" s="94"/>
      <c r="K23" s="94"/>
      <c r="L23" s="94"/>
      <c r="M23" s="94"/>
      <c r="N23" s="94"/>
      <c r="O23" s="94"/>
      <c r="P23" s="94"/>
    </row>
    <row r="24" spans="1:38" x14ac:dyDescent="0.25">
      <c r="A24" s="82"/>
      <c r="B24" s="94"/>
      <c r="C24" s="188"/>
      <c r="D24" s="189"/>
      <c r="E24" s="190"/>
      <c r="F24" s="190"/>
      <c r="G24" s="94"/>
      <c r="H24" s="94"/>
      <c r="I24" s="94"/>
      <c r="J24" s="94"/>
      <c r="K24" s="94"/>
      <c r="L24" s="94"/>
      <c r="M24" s="94"/>
      <c r="N24" s="94"/>
      <c r="O24" s="94"/>
      <c r="P24" s="94"/>
    </row>
    <row r="25" spans="1:38" x14ac:dyDescent="0.25">
      <c r="A25" s="82"/>
      <c r="B25" s="94"/>
      <c r="C25" s="188"/>
      <c r="D25" s="189"/>
      <c r="E25" s="190"/>
      <c r="F25" s="190"/>
      <c r="G25" s="94"/>
      <c r="H25" s="94"/>
      <c r="I25" s="94"/>
      <c r="J25" s="94"/>
      <c r="K25" s="94"/>
      <c r="L25" s="94"/>
      <c r="M25" s="94"/>
      <c r="N25" s="94"/>
      <c r="O25" s="94"/>
      <c r="P25" s="94"/>
    </row>
    <row r="26" spans="1:38" x14ac:dyDescent="0.25">
      <c r="A26" s="82"/>
      <c r="B26" s="94"/>
      <c r="C26" s="188"/>
      <c r="D26" s="189"/>
      <c r="E26" s="190"/>
      <c r="F26" s="190"/>
      <c r="G26" s="94"/>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9">
    <mergeCell ref="T4:X4"/>
    <mergeCell ref="K5:O5"/>
    <mergeCell ref="B2:D2"/>
    <mergeCell ref="I7:I11"/>
    <mergeCell ref="Q7:Q11"/>
    <mergeCell ref="A4:G4"/>
    <mergeCell ref="C5:G5"/>
    <mergeCell ref="A7:A11"/>
    <mergeCell ref="I4:O4"/>
  </mergeCells>
  <conditionalFormatting sqref="D12:E26">
    <cfRule type="cellIs" dxfId="31" priority="1" operator="equal">
      <formula>$S$11</formula>
    </cfRule>
    <cfRule type="cellIs" dxfId="30" priority="2" operator="equal">
      <formula>$S$10</formula>
    </cfRule>
    <cfRule type="cellIs" dxfId="29" priority="3" operator="equal">
      <formula>$S$9</formula>
    </cfRule>
    <cfRule type="cellIs" dxfId="28" priority="4" operator="equal">
      <formula>$S$8</formula>
    </cfRule>
    <cfRule type="cellIs" dxfId="27" priority="5" operator="equal">
      <formula>$S$7</formula>
    </cfRule>
  </conditionalFormatting>
  <conditionalFormatting sqref="F12:F26">
    <cfRule type="cellIs" dxfId="26" priority="6" operator="equal">
      <formula>$T$6</formula>
    </cfRule>
    <cfRule type="cellIs" dxfId="25" priority="7" operator="equal">
      <formula>$U$6</formula>
    </cfRule>
    <cfRule type="cellIs" dxfId="24" priority="8" operator="equal">
      <formula>$V$6</formula>
    </cfRule>
    <cfRule type="cellIs" dxfId="23" priority="9" operator="equal">
      <formula>$W$6</formula>
    </cfRule>
    <cfRule type="cellIs" dxfId="22" priority="10" operator="equal">
      <formula>$X$6</formula>
    </cfRule>
  </conditionalFormatting>
  <conditionalFormatting sqref="G12:G26">
    <cfRule type="cellIs" dxfId="21" priority="16" operator="equal">
      <formula>$T$14</formula>
    </cfRule>
    <cfRule type="cellIs" dxfId="20" priority="17" operator="equal">
      <formula>$T$15</formula>
    </cfRule>
    <cfRule type="cellIs" dxfId="19" priority="18" operator="equal">
      <formula>$T$16</formula>
    </cfRule>
    <cfRule type="cellIs" dxfId="18" priority="19" operator="equal">
      <formula>$T$17</formula>
    </cfRule>
  </conditionalFormatting>
  <dataValidations count="3">
    <dataValidation type="list" allowBlank="1" showInputMessage="1" showErrorMessage="1" sqref="JD7:JJ14" xr:uid="{00000000-0002-0000-06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C6" xr:uid="{00000000-0002-0000-0600-000001000000}"/>
    <dataValidation allowBlank="1" showInputMessage="1" showErrorMessage="1" prompt="Es la materialización del riesgo y las consecuencias de su aparición. Su escala es: 5 bajo impacto, 10 medio, 20 alto impacto._x000a_" sqref="JD6:JJ6" xr:uid="{00000000-0002-0000-0600-000002000000}"/>
  </dataValidations>
  <printOptions horizontalCentered="1" verticalCentered="1"/>
  <pageMargins left="0.23622047244094491" right="0.23622047244094491" top="0.74803149606299213" bottom="0.74803149606299213" header="0.31496062992125984" footer="0.31496062992125984"/>
  <pageSetup scale="65" orientation="landscape" r:id="rId1"/>
  <headerFooter alignWithMargins="0"/>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X31"/>
  <sheetViews>
    <sheetView showGridLines="0" tabSelected="1" topLeftCell="G1" zoomScale="60" zoomScaleNormal="60" workbookViewId="0">
      <selection activeCell="U6" sqref="U6"/>
    </sheetView>
  </sheetViews>
  <sheetFormatPr baseColWidth="10" defaultColWidth="14.28515625" defaultRowHeight="12.75" x14ac:dyDescent="0.25"/>
  <cols>
    <col min="1" max="1" width="17.7109375" style="77" customWidth="1"/>
    <col min="2" max="2" width="25.140625" style="82" customWidth="1"/>
    <col min="3" max="3" width="16.5703125" style="82" customWidth="1"/>
    <col min="4" max="4" width="17.140625" style="82" customWidth="1"/>
    <col min="5" max="5" width="16.42578125" style="123" customWidth="1"/>
    <col min="6" max="6" width="17.42578125" style="123" customWidth="1"/>
    <col min="7" max="7" width="14.5703125" style="82" customWidth="1"/>
    <col min="8" max="8" width="15.42578125" style="82" customWidth="1"/>
    <col min="9" max="9" width="13" style="82" customWidth="1"/>
    <col min="10" max="10" width="19.28515625" style="123" customWidth="1"/>
    <col min="11" max="11" width="14.28515625" style="123" customWidth="1"/>
    <col min="12" max="12" width="16.5703125" style="82" customWidth="1"/>
    <col min="13" max="13" width="16.85546875" style="82" customWidth="1"/>
    <col min="14" max="14" width="15.5703125" style="82" customWidth="1"/>
    <col min="15" max="16" width="16.5703125" style="82" customWidth="1"/>
    <col min="17" max="17" width="62.85546875" style="82" bestFit="1" customWidth="1"/>
    <col min="18" max="18" width="20.85546875" style="82" customWidth="1"/>
    <col min="19" max="19" width="13.7109375" style="128" customWidth="1"/>
    <col min="20" max="20" width="13.5703125" style="128" customWidth="1"/>
    <col min="21" max="23" width="68.85546875" style="82" customWidth="1"/>
    <col min="24" max="24" width="54.5703125" style="82" customWidth="1"/>
    <col min="25" max="25" width="35.5703125" style="82" customWidth="1"/>
    <col min="26" max="26" width="21.140625" style="82" customWidth="1"/>
    <col min="27" max="28" width="15.42578125" style="82" customWidth="1"/>
    <col min="29" max="29" width="4.85546875" style="77" customWidth="1"/>
    <col min="30" max="30" width="5.42578125" style="77" bestFit="1" customWidth="1"/>
    <col min="31" max="32" width="14" style="77" customWidth="1"/>
    <col min="33" max="33" width="18.5703125" style="77" customWidth="1"/>
    <col min="34" max="34" width="19.5703125" style="77" customWidth="1"/>
    <col min="35" max="35" width="14" style="77" customWidth="1"/>
    <col min="36" max="36" width="17.28515625" style="77" bestFit="1" customWidth="1"/>
    <col min="37" max="41" width="11.42578125" style="77" customWidth="1"/>
    <col min="42" max="42" width="5.5703125" style="77" bestFit="1" customWidth="1"/>
    <col min="43" max="43" width="26.85546875" style="77" customWidth="1"/>
    <col min="44" max="48" width="22.85546875" style="82" customWidth="1"/>
    <col min="49" max="49" width="23.42578125" style="77" customWidth="1"/>
    <col min="50" max="277" width="11.42578125" style="77" customWidth="1"/>
    <col min="278" max="278" width="12.7109375" style="77" customWidth="1"/>
    <col min="279" max="279" width="47" style="77" customWidth="1"/>
    <col min="280" max="280" width="35" style="77" customWidth="1"/>
    <col min="281" max="16384" width="14.28515625" style="77"/>
  </cols>
  <sheetData>
    <row r="1" spans="1:50" s="67" customFormat="1" x14ac:dyDescent="0.2">
      <c r="A1" s="71"/>
      <c r="B1" s="69"/>
      <c r="C1" s="214"/>
      <c r="D1" s="214"/>
      <c r="E1" s="118"/>
      <c r="F1" s="118"/>
      <c r="G1" s="69"/>
      <c r="J1" s="118"/>
      <c r="K1" s="118"/>
      <c r="L1" s="69"/>
      <c r="N1" s="69"/>
      <c r="O1" s="69"/>
      <c r="P1" s="69"/>
      <c r="Q1" s="69"/>
      <c r="R1" s="69"/>
      <c r="S1" s="125"/>
      <c r="T1" s="125"/>
      <c r="U1" s="69"/>
      <c r="V1" s="69"/>
      <c r="W1" s="69"/>
      <c r="X1" s="69"/>
      <c r="Y1" s="69"/>
      <c r="Z1" s="69"/>
      <c r="AA1" s="69"/>
      <c r="AB1" s="69"/>
      <c r="AR1" s="68"/>
      <c r="AS1" s="68"/>
      <c r="AT1" s="68"/>
      <c r="AU1" s="68"/>
      <c r="AV1" s="68"/>
    </row>
    <row r="2" spans="1:50" s="67" customFormat="1" ht="22.5" customHeight="1" thickBot="1" x14ac:dyDescent="0.25">
      <c r="A2" s="19" t="s">
        <v>148</v>
      </c>
      <c r="B2" s="365" t="str">
        <f>+IF('2 CONTEXTO E IDENTIFICACIÓN'!$B$2="","",'2 CONTEXTO E IDENTIFICACIÓN'!$B$2)</f>
        <v xml:space="preserve">GESTIÓN DE SERVICIOS PUBLICOS </v>
      </c>
      <c r="C2" s="365"/>
      <c r="D2" s="365"/>
      <c r="E2" s="66"/>
      <c r="F2" s="66"/>
      <c r="G2" s="66"/>
      <c r="H2" s="66"/>
      <c r="I2" s="66"/>
      <c r="J2" s="66"/>
      <c r="K2" s="119"/>
      <c r="S2" s="124"/>
      <c r="T2" s="124"/>
      <c r="AR2" s="68"/>
      <c r="AS2" s="68"/>
      <c r="AT2" s="68"/>
      <c r="AU2" s="68"/>
      <c r="AV2" s="68"/>
    </row>
    <row r="3" spans="1:50" s="67" customFormat="1" ht="15" x14ac:dyDescent="0.2">
      <c r="A3" s="217"/>
      <c r="B3" s="366"/>
      <c r="C3" s="366"/>
      <c r="D3" s="366"/>
      <c r="E3" s="49"/>
      <c r="F3" s="119"/>
      <c r="H3" s="69"/>
      <c r="I3" s="69"/>
      <c r="J3" s="49"/>
      <c r="K3" s="119"/>
      <c r="S3" s="124"/>
      <c r="T3" s="124"/>
      <c r="AD3" s="72"/>
      <c r="AE3" s="73"/>
      <c r="AF3" s="373" t="s">
        <v>81</v>
      </c>
      <c r="AG3" s="374"/>
      <c r="AH3" s="374"/>
      <c r="AI3" s="374"/>
      <c r="AJ3" s="375"/>
      <c r="AR3" s="68"/>
      <c r="AS3" s="68"/>
      <c r="AT3" s="68"/>
      <c r="AU3" s="68"/>
      <c r="AV3" s="68"/>
    </row>
    <row r="4" spans="1:50" s="67" customFormat="1" ht="5.45" customHeight="1" thickBot="1" x14ac:dyDescent="0.25">
      <c r="A4" s="217"/>
      <c r="B4" s="216"/>
      <c r="C4" s="216"/>
      <c r="D4" s="69"/>
      <c r="E4" s="49"/>
      <c r="F4" s="119"/>
      <c r="H4" s="69"/>
      <c r="I4" s="69"/>
      <c r="J4" s="49"/>
      <c r="K4" s="119"/>
      <c r="S4" s="124"/>
      <c r="T4" s="124"/>
      <c r="AD4" s="228"/>
      <c r="AF4" s="229"/>
      <c r="AG4" s="230"/>
      <c r="AH4" s="230"/>
      <c r="AI4" s="230"/>
      <c r="AJ4" s="231"/>
      <c r="AR4" s="68"/>
      <c r="AS4" s="68"/>
      <c r="AT4" s="68"/>
      <c r="AU4" s="68"/>
      <c r="AV4" s="68"/>
    </row>
    <row r="5" spans="1:50" ht="14.45" customHeight="1" thickBot="1" x14ac:dyDescent="0.3">
      <c r="A5" s="120"/>
      <c r="B5" s="120"/>
      <c r="C5" s="120"/>
      <c r="D5" s="120"/>
      <c r="E5" s="370" t="s">
        <v>83</v>
      </c>
      <c r="F5" s="371"/>
      <c r="G5" s="372"/>
      <c r="H5" s="74"/>
      <c r="I5" s="120"/>
      <c r="J5" s="370" t="s">
        <v>112</v>
      </c>
      <c r="K5" s="371"/>
      <c r="L5" s="372"/>
      <c r="M5" s="74"/>
      <c r="N5" s="74"/>
      <c r="O5" s="74"/>
      <c r="P5" s="74"/>
      <c r="Q5" s="370" t="s">
        <v>125</v>
      </c>
      <c r="R5" s="371"/>
      <c r="S5" s="371"/>
      <c r="T5" s="372"/>
      <c r="U5" s="370" t="s">
        <v>141</v>
      </c>
      <c r="V5" s="371"/>
      <c r="W5" s="372"/>
      <c r="X5" s="74"/>
      <c r="Y5" s="74"/>
      <c r="Z5" s="74"/>
      <c r="AA5" s="74"/>
      <c r="AB5" s="74"/>
      <c r="AD5" s="78"/>
      <c r="AF5" s="79">
        <v>0.2</v>
      </c>
      <c r="AG5" s="79">
        <v>0.4</v>
      </c>
      <c r="AH5" s="79">
        <v>0.6</v>
      </c>
      <c r="AI5" s="79">
        <v>0.8</v>
      </c>
      <c r="AJ5" s="80">
        <v>1</v>
      </c>
      <c r="AK5" s="81"/>
      <c r="AL5" s="81"/>
      <c r="AM5" s="81"/>
      <c r="AN5" s="81"/>
      <c r="AO5" s="81"/>
      <c r="AP5" s="81"/>
      <c r="AQ5" s="81"/>
    </row>
    <row r="6" spans="1:50" ht="51.75" thickBot="1" x14ac:dyDescent="0.25">
      <c r="A6" s="306" t="s">
        <v>0</v>
      </c>
      <c r="B6" s="307" t="s">
        <v>1</v>
      </c>
      <c r="C6" s="307" t="s">
        <v>116</v>
      </c>
      <c r="D6" s="307" t="s">
        <v>117</v>
      </c>
      <c r="E6" s="307" t="s">
        <v>2</v>
      </c>
      <c r="F6" s="307" t="s">
        <v>4</v>
      </c>
      <c r="G6" s="308" t="s">
        <v>118</v>
      </c>
      <c r="H6" s="307" t="s">
        <v>114</v>
      </c>
      <c r="I6" s="307" t="s">
        <v>115</v>
      </c>
      <c r="J6" s="307" t="s">
        <v>2</v>
      </c>
      <c r="K6" s="307" t="s">
        <v>4</v>
      </c>
      <c r="L6" s="307" t="s">
        <v>118</v>
      </c>
      <c r="M6" s="307" t="s">
        <v>167</v>
      </c>
      <c r="N6" s="307" t="s">
        <v>119</v>
      </c>
      <c r="O6" s="307" t="s">
        <v>269</v>
      </c>
      <c r="P6" s="307" t="s">
        <v>265</v>
      </c>
      <c r="Q6" s="307" t="s">
        <v>171</v>
      </c>
      <c r="R6" s="307" t="s">
        <v>170</v>
      </c>
      <c r="S6" s="309" t="s">
        <v>143</v>
      </c>
      <c r="T6" s="309" t="s">
        <v>144</v>
      </c>
      <c r="U6" s="307" t="s">
        <v>334</v>
      </c>
      <c r="V6" s="307" t="s">
        <v>140</v>
      </c>
      <c r="W6" s="307" t="s">
        <v>142</v>
      </c>
      <c r="X6" s="307" t="s">
        <v>145</v>
      </c>
      <c r="Y6" s="307" t="s">
        <v>146</v>
      </c>
      <c r="Z6" s="310" t="s">
        <v>126</v>
      </c>
      <c r="AA6" s="74"/>
      <c r="AB6" s="74"/>
      <c r="AD6" s="78"/>
      <c r="AE6" s="87"/>
      <c r="AF6" s="88" t="s">
        <v>59</v>
      </c>
      <c r="AG6" s="88" t="s">
        <v>7</v>
      </c>
      <c r="AH6" s="88" t="s">
        <v>5</v>
      </c>
      <c r="AI6" s="88" t="s">
        <v>6</v>
      </c>
      <c r="AJ6" s="89" t="s">
        <v>67</v>
      </c>
      <c r="AM6" s="81"/>
      <c r="AN6" s="81"/>
      <c r="AO6" s="90"/>
      <c r="AP6" s="90"/>
      <c r="AQ6" s="90"/>
      <c r="AR6" s="90"/>
      <c r="AS6" s="90"/>
      <c r="AT6" s="90"/>
      <c r="AU6" s="90"/>
      <c r="AV6" s="90"/>
      <c r="AW6" s="90"/>
      <c r="AX6" s="90"/>
    </row>
    <row r="7" spans="1:50" ht="228" customHeight="1" x14ac:dyDescent="0.2">
      <c r="A7" s="303" t="str">
        <f>'2 CONTEXTO E IDENTIFICACIÓN'!A6</f>
        <v>R1</v>
      </c>
      <c r="B7" s="304" t="str">
        <f>+'2 CONTEXTO E IDENTIFICACIÓN'!E6</f>
        <v>Posibilidad de pérdida Económica y Reputacional por contaminación ambiental a causa de las descargas de aguas residuales debido a la falta de seguimiento y control a los vertimientos realizados por usuarios diferentes al residencial que hacen uso del alcantarillado público y a la infraestructura de las redes de alcantarillado en condiciones inadecuadas.</v>
      </c>
      <c r="C7" s="121">
        <f>+'3 PROBABIL E IMPACTO INHERENTE'!E7</f>
        <v>0.4</v>
      </c>
      <c r="D7" s="121">
        <f>+'3 PROBABIL E IMPACTO INHERENTE'!M7</f>
        <v>0.8</v>
      </c>
      <c r="E7" s="93" t="str">
        <f>+'4 MAPA CALOR INHERENTE'!C7</f>
        <v>Baja</v>
      </c>
      <c r="F7" s="93" t="str">
        <f>+'4 MAPA CALOR INHERENTE'!D7</f>
        <v>Mayor</v>
      </c>
      <c r="G7" s="356" t="str">
        <f>+'4 MAPA CALOR INHERENTE'!E7</f>
        <v>Alto</v>
      </c>
      <c r="H7" s="121">
        <f>+'6 MAPA CALOR RESIDUAL'!C7</f>
        <v>0.4</v>
      </c>
      <c r="I7" s="93">
        <f>+'6 MAPA CALOR RESIDUAL'!D7</f>
        <v>0.33750000000000002</v>
      </c>
      <c r="J7" s="93" t="str">
        <f>+'6 MAPA CALOR RESIDUAL'!E7</f>
        <v>Baja</v>
      </c>
      <c r="K7" s="93" t="str">
        <f>+'6 MAPA CALOR RESIDUAL'!F7</f>
        <v>Menor</v>
      </c>
      <c r="L7" s="356" t="str">
        <f>+'6 MAPA CALOR RESIDUAL'!G7</f>
        <v>Moderado</v>
      </c>
      <c r="M7" s="356" t="s">
        <v>323</v>
      </c>
      <c r="N7" s="356" t="s">
        <v>324</v>
      </c>
      <c r="O7" s="357" t="s">
        <v>124</v>
      </c>
      <c r="P7" s="356" t="str">
        <f t="shared" ref="P7:P24" si="0">+IF($M7="","",IF($M7=$AH$15,$AG$15,$O7))</f>
        <v>Evitar</v>
      </c>
      <c r="Q7" s="362"/>
      <c r="R7" s="357"/>
      <c r="S7" s="358"/>
      <c r="T7" s="358"/>
      <c r="U7" s="211" t="s">
        <v>327</v>
      </c>
      <c r="V7" s="211"/>
      <c r="W7" s="359"/>
      <c r="X7" s="360"/>
      <c r="Y7" s="305"/>
      <c r="Z7" s="357"/>
      <c r="AA7" s="94"/>
      <c r="AB7" s="94"/>
      <c r="AC7" s="367" t="s">
        <v>48</v>
      </c>
      <c r="AD7" s="97">
        <v>1</v>
      </c>
      <c r="AE7" s="88" t="s">
        <v>56</v>
      </c>
      <c r="AF7" s="95" t="s">
        <v>79</v>
      </c>
      <c r="AG7" s="95" t="s">
        <v>79</v>
      </c>
      <c r="AH7" s="95" t="s">
        <v>79</v>
      </c>
      <c r="AI7" s="95" t="s">
        <v>79</v>
      </c>
      <c r="AJ7" s="96" t="s">
        <v>78</v>
      </c>
      <c r="AM7" s="81"/>
      <c r="AN7" s="81"/>
      <c r="AO7" s="90"/>
      <c r="AP7" s="90"/>
      <c r="AQ7" s="90"/>
      <c r="AR7" s="98"/>
      <c r="AS7" s="98"/>
      <c r="AT7" s="98"/>
      <c r="AU7" s="98"/>
      <c r="AV7" s="98"/>
      <c r="AW7" s="90"/>
      <c r="AX7" s="90"/>
    </row>
    <row r="8" spans="1:50" ht="192" customHeight="1" x14ac:dyDescent="0.2">
      <c r="A8" s="91" t="str">
        <f>'2 CONTEXTO E IDENTIFICACIÓN'!A7</f>
        <v>R2</v>
      </c>
      <c r="B8" s="92" t="str">
        <f>+'2 CONTEXTO E IDENTIFICACIÓN'!E7</f>
        <v>Posibilidad de pérdida Económica y Reputacional por la atención inoportuna de las solicitudes de reparación de alcantarillado debido a la falta de seguimiento a las ordenes de trabajo generadas, falta de personal operativo para los grupos de trabajo y falta de asignación de recursos o de disponibilidad de materiales.</v>
      </c>
      <c r="C8" s="121">
        <f>+'3 PROBABIL E IMPACTO INHERENTE'!E9</f>
        <v>0.6</v>
      </c>
      <c r="D8" s="121">
        <f>+'3 PROBABIL E IMPACTO INHERENTE'!M9</f>
        <v>0.8</v>
      </c>
      <c r="E8" s="93" t="str">
        <f>+'4 MAPA CALOR INHERENTE'!C9</f>
        <v>Media</v>
      </c>
      <c r="F8" s="93" t="str">
        <f>+'4 MAPA CALOR INHERENTE'!D9</f>
        <v>Mayor</v>
      </c>
      <c r="G8" s="325" t="str">
        <f>+'4 MAPA CALOR INHERENTE'!E9</f>
        <v>Alto</v>
      </c>
      <c r="H8" s="121">
        <f>+'5 VALORACIÓN DEL CONTROL'!S13</f>
        <v>0.6</v>
      </c>
      <c r="I8" s="93">
        <f>+'5 VALORACIÓN DEL CONTROL'!T13</f>
        <v>0.25312500000000004</v>
      </c>
      <c r="J8" s="93" t="str">
        <f>+IF(H8=0,"",IF(H8&lt;=$AD$10,$AE$10,IF(H8&lt;=$AD$9,$AE$9,IF(H8&lt;=$AD$8,$AE$8,IF(H8&lt;=#REF!,#REF!,IF(H8&lt;=$AD$7,$AE$7,""))))))</f>
        <v>Media</v>
      </c>
      <c r="K8" s="93" t="str">
        <f t="shared" ref="K8:K24" si="1">+IF(I8=0,"",IF(I8&lt;=$AF$5,$AF$6,IF(I8&lt;=$AG$5,$AG$6,IF(I8&lt;=$AH$5,$AH$6,IF(I8&lt;=$AI$5,$AI$6,IF(I8&lt;=$AJ$5,$AJ$6,""))))))</f>
        <v>Menor</v>
      </c>
      <c r="L8" s="356">
        <f>+'6 MAPA CALOR RESIDUAL'!G8</f>
        <v>0</v>
      </c>
      <c r="M8" s="325" t="s">
        <v>325</v>
      </c>
      <c r="N8" s="325" t="s">
        <v>326</v>
      </c>
      <c r="O8" s="354" t="s">
        <v>124</v>
      </c>
      <c r="P8" s="325" t="str">
        <f t="shared" si="0"/>
        <v>Evitar</v>
      </c>
      <c r="Q8" s="363"/>
      <c r="R8" s="354"/>
      <c r="S8" s="358"/>
      <c r="T8" s="358"/>
      <c r="U8" s="211" t="s">
        <v>328</v>
      </c>
      <c r="V8" s="211"/>
      <c r="W8" s="359"/>
      <c r="X8" s="361"/>
      <c r="Y8" s="210"/>
      <c r="Z8" s="354"/>
      <c r="AA8" s="94"/>
      <c r="AB8" s="94"/>
      <c r="AC8" s="368"/>
      <c r="AD8" s="97">
        <v>0.6</v>
      </c>
      <c r="AE8" s="88" t="s">
        <v>53</v>
      </c>
      <c r="AF8" s="99" t="s">
        <v>5</v>
      </c>
      <c r="AG8" s="99" t="s">
        <v>5</v>
      </c>
      <c r="AH8" s="99" t="s">
        <v>5</v>
      </c>
      <c r="AI8" s="95" t="s">
        <v>79</v>
      </c>
      <c r="AJ8" s="96" t="s">
        <v>78</v>
      </c>
      <c r="AM8" s="81"/>
      <c r="AN8" s="81"/>
      <c r="AO8" s="90"/>
      <c r="AP8" s="100"/>
      <c r="AQ8" s="101"/>
      <c r="AR8" s="98"/>
      <c r="AS8" s="98"/>
      <c r="AT8" s="98"/>
      <c r="AU8" s="98"/>
      <c r="AV8" s="102"/>
      <c r="AW8" s="90"/>
      <c r="AX8" s="90"/>
    </row>
    <row r="9" spans="1:50" ht="192" customHeight="1" x14ac:dyDescent="0.2">
      <c r="A9" s="91" t="str">
        <f>'2 CONTEXTO E IDENTIFICACIÓN'!A8</f>
        <v>R3</v>
      </c>
      <c r="B9" s="92" t="str">
        <f>+'2 CONTEXTO E IDENTIFICACIÓN'!E8</f>
        <v>Posibilidad de pérdida Económica y Reputacional por la falta de atención a las afectaciones generadas por actividades de alcantarillado debido a que la parametrización del software permite el cierre de ordenes de trabajo con actividades pendientes.</v>
      </c>
      <c r="C9" s="121">
        <f>+'3 PROBABIL E IMPACTO INHERENTE'!E10</f>
        <v>0.4</v>
      </c>
      <c r="D9" s="121">
        <f>+'3 PROBABIL E IMPACTO INHERENTE'!M10</f>
        <v>0.8</v>
      </c>
      <c r="E9" s="93" t="str">
        <f>+'4 MAPA CALOR INHERENTE'!C10</f>
        <v>Baja</v>
      </c>
      <c r="F9" s="93" t="str">
        <f>+'4 MAPA CALOR INHERENTE'!D10</f>
        <v>Mayor</v>
      </c>
      <c r="G9" s="325" t="str">
        <f>+'4 MAPA CALOR INHERENTE'!E10</f>
        <v>Alto</v>
      </c>
      <c r="H9" s="121">
        <f>+'5 VALORACIÓN DEL CONTROL'!S17</f>
        <v>0.4</v>
      </c>
      <c r="I9" s="93">
        <f>+'5 VALORACIÓN DEL CONTROL'!T17</f>
        <v>0.45000000000000007</v>
      </c>
      <c r="J9" s="93" t="str">
        <f>+IF(H9=0,"",IF(H9&lt;=$AD$10,$AE$10,IF(H9&lt;=$AD$9,$AE$9,IF(H9&lt;=$AD$8,$AE$8,IF(H9&lt;=#REF!,#REF!,IF(H9&lt;=$AD$7,$AE$7,""))))))</f>
        <v>Baja</v>
      </c>
      <c r="K9" s="93" t="str">
        <f t="shared" si="1"/>
        <v>Moderado</v>
      </c>
      <c r="L9" s="356" t="str">
        <f>+'6 MAPA CALOR RESIDUAL'!G9</f>
        <v>Moderado</v>
      </c>
      <c r="M9" s="325" t="s">
        <v>325</v>
      </c>
      <c r="N9" s="325" t="s">
        <v>325</v>
      </c>
      <c r="O9" s="354" t="s">
        <v>124</v>
      </c>
      <c r="P9" s="325" t="str">
        <f t="shared" si="0"/>
        <v>Evitar</v>
      </c>
      <c r="Q9" s="363"/>
      <c r="R9" s="354"/>
      <c r="S9" s="358"/>
      <c r="T9" s="358"/>
      <c r="U9" s="211" t="s">
        <v>329</v>
      </c>
      <c r="V9" s="211"/>
      <c r="W9" s="361"/>
      <c r="X9" s="361"/>
      <c r="Y9" s="210"/>
      <c r="Z9" s="354"/>
      <c r="AA9" s="94"/>
      <c r="AB9" s="94"/>
      <c r="AC9" s="368"/>
      <c r="AD9" s="97">
        <v>0.4</v>
      </c>
      <c r="AE9" s="88" t="s">
        <v>51</v>
      </c>
      <c r="AF9" s="103" t="s">
        <v>80</v>
      </c>
      <c r="AG9" s="99" t="s">
        <v>5</v>
      </c>
      <c r="AH9" s="99" t="s">
        <v>5</v>
      </c>
      <c r="AI9" s="95" t="s">
        <v>79</v>
      </c>
      <c r="AJ9" s="96" t="s">
        <v>78</v>
      </c>
      <c r="AM9" s="81"/>
      <c r="AN9" s="81"/>
      <c r="AO9" s="90"/>
      <c r="AP9" s="100"/>
      <c r="AQ9" s="101"/>
      <c r="AR9" s="98"/>
      <c r="AS9" s="98"/>
      <c r="AT9" s="98"/>
      <c r="AU9" s="102"/>
      <c r="AV9" s="98"/>
      <c r="AW9" s="90"/>
      <c r="AX9" s="90"/>
    </row>
    <row r="10" spans="1:50" ht="115.5" thickBot="1" x14ac:dyDescent="0.25">
      <c r="A10" s="91" t="str">
        <f>'2 CONTEXTO E IDENTIFICACIÓN'!A9</f>
        <v>R4</v>
      </c>
      <c r="B10" s="92" t="str">
        <f>+'2 CONTEXTO E IDENTIFICACIÓN'!E9</f>
        <v>Posibilidad de pérdida Económica y Reputacional Por la captacion del caudal de las plantas de tratamiento  de los municipios  por encima del lt/s consecionados  Debido a la falta de medicion en el sistema de las bocatomas</v>
      </c>
      <c r="C10" s="126">
        <f>+'3 PROBABIL E IMPACTO INHERENTE'!E11</f>
        <v>0.6</v>
      </c>
      <c r="D10" s="126">
        <f>+'3 PROBABIL E IMPACTO INHERENTE'!M11</f>
        <v>0.8</v>
      </c>
      <c r="E10" s="122" t="str">
        <f>+'4 MAPA CALOR INHERENTE'!C11</f>
        <v>Media</v>
      </c>
      <c r="F10" s="122" t="str">
        <f>+'4 MAPA CALOR INHERENTE'!D11</f>
        <v>Mayor</v>
      </c>
      <c r="G10" s="92" t="str">
        <f>+'4 MAPA CALOR INHERENTE'!E11</f>
        <v>Alto</v>
      </c>
      <c r="H10" s="121">
        <f>+'5 VALORACIÓN DEL CONTROL'!S21</f>
        <v>0.6</v>
      </c>
      <c r="I10" s="93">
        <f>+'5 VALORACIÓN DEL CONTROL'!T21</f>
        <v>0.8</v>
      </c>
      <c r="J10" s="122" t="str">
        <f>+IF(H10=0,"",IF(H10&lt;=$AD$10,$AE$10,IF(H10&lt;=$AD$9,$AE$9,IF(H10&lt;=$AD$8,$AE$8,IF(H10&lt;=#REF!,#REF!,IF(H10&lt;=$AD$7,$AE$7,""))))))</f>
        <v>Media</v>
      </c>
      <c r="K10" s="122" t="str">
        <f t="shared" si="1"/>
        <v>Mayor</v>
      </c>
      <c r="L10" s="356" t="str">
        <f>+'6 MAPA CALOR RESIDUAL'!G10</f>
        <v>Moderado</v>
      </c>
      <c r="M10" s="92" t="s">
        <v>325</v>
      </c>
      <c r="N10" s="92" t="s">
        <v>326</v>
      </c>
      <c r="O10" s="210"/>
      <c r="P10" s="92">
        <f t="shared" si="0"/>
        <v>0</v>
      </c>
      <c r="Q10" s="210"/>
      <c r="R10" s="210"/>
      <c r="S10" s="358"/>
      <c r="T10" s="358"/>
      <c r="U10" s="211" t="s">
        <v>330</v>
      </c>
      <c r="V10" s="210"/>
      <c r="W10" s="210"/>
      <c r="X10" s="210"/>
      <c r="Y10" s="210"/>
      <c r="Z10" s="210"/>
      <c r="AA10" s="94"/>
      <c r="AB10" s="94"/>
      <c r="AC10" s="369"/>
      <c r="AD10" s="109">
        <v>0.2</v>
      </c>
      <c r="AE10" s="110" t="s">
        <v>49</v>
      </c>
      <c r="AF10" s="105" t="s">
        <v>80</v>
      </c>
      <c r="AG10" s="105" t="s">
        <v>80</v>
      </c>
      <c r="AH10" s="106" t="s">
        <v>5</v>
      </c>
      <c r="AI10" s="107" t="s">
        <v>79</v>
      </c>
      <c r="AJ10" s="108" t="s">
        <v>78</v>
      </c>
      <c r="AM10" s="81"/>
      <c r="AN10" s="81"/>
      <c r="AO10" s="90"/>
      <c r="AP10" s="100"/>
      <c r="AQ10" s="101"/>
      <c r="AR10" s="98"/>
      <c r="AS10" s="98"/>
      <c r="AT10" s="98"/>
      <c r="AU10" s="111"/>
      <c r="AV10" s="98"/>
      <c r="AW10" s="90"/>
      <c r="AX10" s="90"/>
    </row>
    <row r="11" spans="1:50" ht="140.25" x14ac:dyDescent="0.2">
      <c r="A11" s="91" t="str">
        <f>'2 CONTEXTO E IDENTIFICACIÓN'!A10</f>
        <v>R5</v>
      </c>
      <c r="B11" s="92" t="str">
        <f>+'2 CONTEXTO E IDENTIFICACIÓN'!E10</f>
        <v>Posibilidad de pérdida Económica y Reputacional por condiciones de calidad de agua cruda que no permite tratabilidad y afectaciones de tipo climático debido a crecientes que generan arrastre de solidos y elevacion en los niveles de turbierdad en agua cruda</v>
      </c>
      <c r="C11" s="126">
        <f>+'3 PROBABIL E IMPACTO INHERENTE'!E12</f>
        <v>0.6</v>
      </c>
      <c r="D11" s="126">
        <f>+'3 PROBABIL E IMPACTO INHERENTE'!M12</f>
        <v>0.8</v>
      </c>
      <c r="E11" s="122" t="str">
        <f>+'4 MAPA CALOR INHERENTE'!C12</f>
        <v>Media</v>
      </c>
      <c r="F11" s="122" t="str">
        <f>+'4 MAPA CALOR INHERENTE'!D12</f>
        <v>Mayor</v>
      </c>
      <c r="G11" s="92" t="str">
        <f>+'4 MAPA CALOR INHERENTE'!E12</f>
        <v>Alto</v>
      </c>
      <c r="H11" s="121">
        <f>+'5 VALORACIÓN DEL CONTROL'!S25</f>
        <v>0.6</v>
      </c>
      <c r="I11" s="93">
        <f>+'5 VALORACIÓN DEL CONTROL'!T25</f>
        <v>0.8</v>
      </c>
      <c r="J11" s="122" t="str">
        <f>+IF(H11=0,"",IF(H11&lt;=$AD$10,$AE$10,IF(H11&lt;=$AD$9,$AE$9,IF(H11&lt;=$AD$8,$AE$8,IF(H11&lt;=#REF!,#REF!,IF(H11&lt;=$AD$7,$AE$7,""))))))</f>
        <v>Media</v>
      </c>
      <c r="K11" s="122" t="str">
        <f t="shared" si="1"/>
        <v>Mayor</v>
      </c>
      <c r="L11" s="356" t="str">
        <f>+'6 MAPA CALOR RESIDUAL'!G11</f>
        <v>Alto</v>
      </c>
      <c r="M11" s="92" t="s">
        <v>325</v>
      </c>
      <c r="N11" s="92" t="s">
        <v>326</v>
      </c>
      <c r="O11" s="210"/>
      <c r="P11" s="92">
        <f t="shared" si="0"/>
        <v>0</v>
      </c>
      <c r="Q11" s="210"/>
      <c r="R11" s="210"/>
      <c r="S11" s="358"/>
      <c r="T11" s="358"/>
      <c r="U11" s="211" t="s">
        <v>331</v>
      </c>
      <c r="V11" s="210"/>
      <c r="W11" s="210"/>
      <c r="X11" s="210"/>
      <c r="Y11" s="210"/>
      <c r="Z11" s="210"/>
      <c r="AA11" s="94"/>
      <c r="AB11" s="94"/>
      <c r="AM11" s="81"/>
      <c r="AN11" s="81"/>
      <c r="AO11" s="90"/>
      <c r="AP11" s="100"/>
      <c r="AQ11" s="101"/>
      <c r="AR11" s="98"/>
      <c r="AS11" s="98"/>
      <c r="AT11" s="98"/>
      <c r="AU11" s="98"/>
      <c r="AV11" s="98"/>
      <c r="AW11" s="90"/>
      <c r="AX11" s="90"/>
    </row>
    <row r="12" spans="1:50" ht="165.75" x14ac:dyDescent="0.2">
      <c r="A12" s="91" t="str">
        <f>'2 CONTEXTO E IDENTIFICACIÓN'!A11</f>
        <v>R6</v>
      </c>
      <c r="B12" s="92" t="str">
        <f>+'2 CONTEXTO E IDENTIFICACIÓN'!E11</f>
        <v>Posibilidad de pérdida Económica y Reputacional por el aumento en el índice de agua no contabilizada por pérdidas técnicas  debido a la infraestructura de produccion ,almacenameinto y distribucion en condiciones inadecuadas,  y la reparación inoportuna de fugas y daños en las redes de acueducto.</v>
      </c>
      <c r="C12" s="126">
        <f>+'3 PROBABIL E IMPACTO INHERENTE'!E13</f>
        <v>0.6</v>
      </c>
      <c r="D12" s="126">
        <f>+'3 PROBABIL E IMPACTO INHERENTE'!M13</f>
        <v>0.8</v>
      </c>
      <c r="E12" s="122" t="str">
        <f>+'4 MAPA CALOR INHERENTE'!C13</f>
        <v>Media</v>
      </c>
      <c r="F12" s="122" t="str">
        <f>+'4 MAPA CALOR INHERENTE'!D13</f>
        <v>Mayor</v>
      </c>
      <c r="G12" s="92" t="str">
        <f>+'4 MAPA CALOR INHERENTE'!E13</f>
        <v>Alto</v>
      </c>
      <c r="H12" s="121">
        <f>+'5 VALORACIÓN DEL CONTROL'!S29</f>
        <v>0.6</v>
      </c>
      <c r="I12" s="93">
        <f>+'5 VALORACIÓN DEL CONTROL'!T29</f>
        <v>0.8</v>
      </c>
      <c r="J12" s="122" t="str">
        <f>+IF(H12=0,"",IF(H12&lt;=$AD$10,$AE$10,IF(H12&lt;=$AD$9,$AE$9,IF(H12&lt;=$AD$8,$AE$8,IF(H12&lt;=#REF!,#REF!,IF(H12&lt;=$AD$7,$AE$7,""))))))</f>
        <v>Media</v>
      </c>
      <c r="K12" s="122" t="str">
        <f t="shared" si="1"/>
        <v>Mayor</v>
      </c>
      <c r="L12" s="356" t="str">
        <f>+'6 MAPA CALOR RESIDUAL'!G12</f>
        <v>Alto</v>
      </c>
      <c r="M12" s="92" t="s">
        <v>325</v>
      </c>
      <c r="N12" s="92" t="s">
        <v>326</v>
      </c>
      <c r="O12" s="210"/>
      <c r="P12" s="92">
        <f t="shared" si="0"/>
        <v>0</v>
      </c>
      <c r="Q12" s="210"/>
      <c r="R12" s="210"/>
      <c r="S12" s="358"/>
      <c r="T12" s="358"/>
      <c r="U12" s="211" t="s">
        <v>332</v>
      </c>
      <c r="V12" s="210"/>
      <c r="W12" s="210"/>
      <c r="X12" s="210"/>
      <c r="Y12" s="210"/>
      <c r="Z12" s="210"/>
      <c r="AA12" s="94"/>
      <c r="AB12" s="94"/>
      <c r="AF12" s="83" t="s">
        <v>82</v>
      </c>
      <c r="AG12" s="83" t="s">
        <v>119</v>
      </c>
      <c r="AH12" s="83" t="s">
        <v>167</v>
      </c>
      <c r="AJ12" s="87" t="s">
        <v>267</v>
      </c>
      <c r="AK12" s="81"/>
      <c r="AL12" s="81"/>
      <c r="AM12" s="81"/>
      <c r="AN12" s="81"/>
      <c r="AO12" s="90"/>
      <c r="AP12" s="100"/>
      <c r="AQ12" s="90"/>
      <c r="AR12" s="101"/>
      <c r="AS12" s="101"/>
      <c r="AT12" s="101"/>
      <c r="AU12" s="101"/>
      <c r="AV12" s="101"/>
      <c r="AW12" s="90"/>
      <c r="AX12" s="90"/>
    </row>
    <row r="13" spans="1:50" ht="165.75" x14ac:dyDescent="0.2">
      <c r="A13" s="91" t="str">
        <f>'2 CONTEXTO E IDENTIFICACIÓN'!A12</f>
        <v>R7</v>
      </c>
      <c r="B13" s="92" t="str">
        <f>+'2 CONTEXTO E IDENTIFICACIÓN'!E12</f>
        <v>Posibilidad de pérdida Económica y Reputacional por la atención inoportuna de las solicitudes de reparación de acueducto debido a la falta de seguimiento a las ordenes de trabajo generadas, falta de personal operativo para los grupos de trabajo y falta de asignación de recursos o de disponibilidad de materiales.</v>
      </c>
      <c r="C13" s="126">
        <f>+'3 PROBABIL E IMPACTO INHERENTE'!E14</f>
        <v>0.6</v>
      </c>
      <c r="D13" s="126">
        <f>+'3 PROBABIL E IMPACTO INHERENTE'!M14</f>
        <v>0.6</v>
      </c>
      <c r="E13" s="122" t="str">
        <f>+'4 MAPA CALOR INHERENTE'!C15</f>
        <v>Media</v>
      </c>
      <c r="F13" s="122" t="str">
        <f>+'4 MAPA CALOR INHERENTE'!D15</f>
        <v>Moderado</v>
      </c>
      <c r="G13" s="92" t="str">
        <f>+'4 MAPA CALOR INHERENTE'!E15</f>
        <v>Moderado</v>
      </c>
      <c r="H13" s="121">
        <f>+'5 VALORACIÓN DEL CONTROL'!S33</f>
        <v>0.6</v>
      </c>
      <c r="I13" s="93">
        <f>+'5 VALORACIÓN DEL CONTROL'!T33</f>
        <v>0.6</v>
      </c>
      <c r="J13" s="122" t="str">
        <f>+IF(H13=0,"",IF(H13&lt;=$AD$10,$AE$10,IF(H13&lt;=$AD$9,$AE$9,IF(H13&lt;=$AD$8,$AE$8,IF(H13&lt;=#REF!,#REF!,IF(H13&lt;=$AD$7,$AE$7,""))))))</f>
        <v>Media</v>
      </c>
      <c r="K13" s="122" t="str">
        <f t="shared" si="1"/>
        <v>Moderado</v>
      </c>
      <c r="L13" s="356" t="str">
        <f>+'6 MAPA CALOR RESIDUAL'!G13</f>
        <v>Alto</v>
      </c>
      <c r="M13" s="92" t="s">
        <v>325</v>
      </c>
      <c r="N13" s="92" t="s">
        <v>326</v>
      </c>
      <c r="O13" s="210"/>
      <c r="P13" s="92">
        <f t="shared" si="0"/>
        <v>0</v>
      </c>
      <c r="Q13" s="210"/>
      <c r="R13" s="210"/>
      <c r="S13" s="358"/>
      <c r="T13" s="358"/>
      <c r="U13" s="211" t="s">
        <v>333</v>
      </c>
      <c r="V13" s="210"/>
      <c r="W13" s="210"/>
      <c r="X13" s="210"/>
      <c r="Y13" s="210"/>
      <c r="Z13" s="210"/>
      <c r="AA13" s="94"/>
      <c r="AB13" s="94"/>
      <c r="AF13" s="95" t="s">
        <v>79</v>
      </c>
      <c r="AG13" s="87" t="s">
        <v>267</v>
      </c>
      <c r="AH13" s="87" t="s">
        <v>168</v>
      </c>
      <c r="AI13" s="81"/>
      <c r="AJ13" s="290" t="s">
        <v>266</v>
      </c>
      <c r="AK13" s="81"/>
      <c r="AL13" s="81"/>
      <c r="AM13" s="81"/>
      <c r="AN13" s="81"/>
      <c r="AO13" s="90"/>
      <c r="AP13" s="90"/>
      <c r="AQ13" s="90"/>
      <c r="AR13" s="98"/>
      <c r="AS13" s="98"/>
      <c r="AT13" s="98"/>
      <c r="AU13" s="98"/>
      <c r="AV13" s="98"/>
      <c r="AW13" s="90"/>
      <c r="AX13" s="90"/>
    </row>
    <row r="14" spans="1:50" ht="43.5" customHeight="1" x14ac:dyDescent="0.2">
      <c r="A14" s="91" t="str">
        <f>'2 CONTEXTO E IDENTIFICACIÓN'!A13</f>
        <v>R10</v>
      </c>
      <c r="B14" s="92" t="str">
        <f>+'2 CONTEXTO E IDENTIFICACIÓN'!E13</f>
        <v xml:space="preserve">  </v>
      </c>
      <c r="C14" s="126" t="str">
        <f>+'3 PROBABIL E IMPACTO INHERENTE'!E15</f>
        <v/>
      </c>
      <c r="D14" s="126" t="str">
        <f>+'3 PROBABIL E IMPACTO INHERENTE'!M15</f>
        <v/>
      </c>
      <c r="E14" s="122" t="str">
        <f>+'4 MAPA CALOR INHERENTE'!C16</f>
        <v/>
      </c>
      <c r="F14" s="122" t="str">
        <f>+'4 MAPA CALOR INHERENTE'!D16</f>
        <v/>
      </c>
      <c r="G14" s="92" t="str">
        <f>+'4 MAPA CALOR INHERENTE'!E16</f>
        <v/>
      </c>
      <c r="H14" s="121" t="str">
        <f>+'5 VALORACIÓN DEL CONTROL'!S37</f>
        <v/>
      </c>
      <c r="I14" s="93" t="str">
        <f>+'5 VALORACIÓN DEL CONTROL'!T37</f>
        <v/>
      </c>
      <c r="J14" s="122" t="e">
        <f>+IF(H14=0,"",IF(H14&lt;=$AD$10,$AE$10,IF(H14&lt;=$AD$9,$AE$9,IF(H14&lt;=$AD$8,$AE$8,IF(H14&lt;=#REF!,#REF!,IF(H14&lt;=$AD$7,$AE$7,""))))))</f>
        <v>#REF!</v>
      </c>
      <c r="K14" s="122" t="str">
        <f t="shared" si="1"/>
        <v/>
      </c>
      <c r="L14" s="92" t="e">
        <f>+IF(J14=$AE$7,IF(K14=$AF$6,$AF$7,IF(K14=$AG$6,$AG$7,IF(K14=$AH$6,$AH$7,IF(K14=$AI$6,$AI$7,IF(K14=$AJ$6,$AJ$7))))),IF(J14=#REF!,IF(K14=$AF$6,#REF!,IF(K14=$AG$6,#REF!,IF(K14=$AH$6,#REF!,IF(K14=$AI$6,#REF!,IF(K14=$AJ$6,#REF!))))),IF(J14=$AE$8,IF(K14=$AF$6,$AF$8,IF(K14=$AG$6,$AG$8,IF(K14=$AH$6,$AH$8,IF(K14=$AI$6,$AI$8,IF(K14=$AJ$6,$AJ$8))))),IF(J14=$AE$9,IF(K14=$AF$6,$AF$9,IF(K14=$AG$6,$AG$9,IF(K14=$AH$6,$AH$9,IF(K14=$AI$6,$AI$9,IF(K14=$AJ$6,$AJ$9))))),IF(J14=$AE$10,IF(K14=$AF$6,$AF$10,IF(K14=$AG$6,$AG$10,IF(K14=$AH$6,$AH$10,IF(K14=$AI$6,$AI$10,IF(K14=$AJ$6,$AJ$10))))),"")))))</f>
        <v>#REF!</v>
      </c>
      <c r="M14" s="92" t="e">
        <f>+IF($N14="","",IF($N14=#REF!,#REF!,IF($N14=$AG$15,$AH$15)))</f>
        <v>#REF!</v>
      </c>
      <c r="N14" s="92" t="e">
        <f>+IF(L14="","",IF(OR(L14=#REF!,L14=$AF$13,L14=$AF$14),#REF!,IF(L14=$AF$15,$AG$15)))</f>
        <v>#REF!</v>
      </c>
      <c r="O14" s="210"/>
      <c r="P14" s="92" t="e">
        <f t="shared" si="0"/>
        <v>#REF!</v>
      </c>
      <c r="Q14" s="210"/>
      <c r="R14" s="210"/>
      <c r="S14" s="358"/>
      <c r="T14" s="358"/>
      <c r="U14" s="210"/>
      <c r="V14" s="210"/>
      <c r="W14" s="210"/>
      <c r="X14" s="210"/>
      <c r="Y14" s="210"/>
      <c r="Z14" s="210"/>
      <c r="AA14" s="94"/>
      <c r="AB14" s="94"/>
      <c r="AE14" s="113"/>
      <c r="AF14" s="99" t="s">
        <v>5</v>
      </c>
      <c r="AG14" s="87" t="s">
        <v>267</v>
      </c>
      <c r="AH14" s="87" t="s">
        <v>168</v>
      </c>
      <c r="AI14" s="113"/>
      <c r="AJ14" s="290" t="s">
        <v>124</v>
      </c>
      <c r="AK14" s="113"/>
      <c r="AL14" s="113"/>
      <c r="AM14" s="113"/>
      <c r="AN14" s="113"/>
      <c r="AO14" s="90"/>
      <c r="AP14" s="90"/>
      <c r="AQ14" s="114"/>
      <c r="AR14" s="114"/>
      <c r="AS14" s="114"/>
      <c r="AT14" s="114"/>
      <c r="AU14" s="114"/>
      <c r="AV14" s="114"/>
      <c r="AW14" s="90"/>
      <c r="AX14" s="90"/>
    </row>
    <row r="15" spans="1:50" ht="43.5" customHeight="1" x14ac:dyDescent="0.2">
      <c r="A15" s="91" t="str">
        <f>'2 CONTEXTO E IDENTIFICACIÓN'!A14</f>
        <v>R11</v>
      </c>
      <c r="B15" s="92" t="str">
        <f>+'2 CONTEXTO E IDENTIFICACIÓN'!E14</f>
        <v xml:space="preserve">  </v>
      </c>
      <c r="C15" s="126" t="str">
        <f>+'3 PROBABIL E IMPACTO INHERENTE'!E16</f>
        <v/>
      </c>
      <c r="D15" s="126" t="str">
        <f>+'3 PROBABIL E IMPACTO INHERENTE'!M16</f>
        <v/>
      </c>
      <c r="E15" s="122" t="str">
        <f>+'4 MAPA CALOR INHERENTE'!C17</f>
        <v/>
      </c>
      <c r="F15" s="122" t="str">
        <f>+'4 MAPA CALOR INHERENTE'!D17</f>
        <v/>
      </c>
      <c r="G15" s="92" t="str">
        <f>+'4 MAPA CALOR INHERENTE'!E17</f>
        <v/>
      </c>
      <c r="H15" s="121" t="str">
        <f>+'5 VALORACIÓN DEL CONTROL'!S41</f>
        <v/>
      </c>
      <c r="I15" s="93" t="str">
        <f>+'5 VALORACIÓN DEL CONTROL'!T41</f>
        <v/>
      </c>
      <c r="J15" s="122" t="e">
        <f>+IF(H15=0,"",IF(H15&lt;=$AD$10,$AE$10,IF(H15&lt;=$AD$9,$AE$9,IF(H15&lt;=$AD$8,$AE$8,IF(H15&lt;=#REF!,#REF!,IF(H15&lt;=$AD$7,$AE$7,""))))))</f>
        <v>#REF!</v>
      </c>
      <c r="K15" s="122" t="str">
        <f t="shared" si="1"/>
        <v/>
      </c>
      <c r="L15" s="92" t="e">
        <f>+IF(J15=$AE$7,IF(K15=$AF$6,$AF$7,IF(K15=$AG$6,$AG$7,IF(K15=$AH$6,$AH$7,IF(K15=$AI$6,$AI$7,IF(K15=$AJ$6,$AJ$7))))),IF(J15=#REF!,IF(K15=$AF$6,#REF!,IF(K15=$AG$6,#REF!,IF(K15=$AH$6,#REF!,IF(K15=$AI$6,#REF!,IF(K15=$AJ$6,#REF!))))),IF(J15=$AE$8,IF(K15=$AF$6,$AF$8,IF(K15=$AG$6,$AG$8,IF(K15=$AH$6,$AH$8,IF(K15=$AI$6,$AI$8,IF(K15=$AJ$6,$AJ$8))))),IF(J15=$AE$9,IF(K15=$AF$6,$AF$9,IF(K15=$AG$6,$AG$9,IF(K15=$AH$6,$AH$9,IF(K15=$AI$6,$AI$9,IF(K15=$AJ$6,$AJ$9))))),IF(J15=$AE$10,IF(K15=$AF$6,$AF$10,IF(K15=$AG$6,$AG$10,IF(K15=$AH$6,$AH$10,IF(K15=$AI$6,$AI$10,IF(K15=$AJ$6,$AJ$10))))),"")))))</f>
        <v>#REF!</v>
      </c>
      <c r="M15" s="92" t="e">
        <f>+IF($N15="","",IF($N15=#REF!,#REF!,IF($N15=$AG$15,$AH$15)))</f>
        <v>#REF!</v>
      </c>
      <c r="N15" s="92" t="e">
        <f>+IF(L15="","",IF(OR(L15=#REF!,L15=$AF$13,L15=$AF$14),#REF!,IF(L15=$AF$15,$AG$15)))</f>
        <v>#REF!</v>
      </c>
      <c r="O15" s="210"/>
      <c r="P15" s="92" t="e">
        <f t="shared" si="0"/>
        <v>#REF!</v>
      </c>
      <c r="Q15" s="210"/>
      <c r="R15" s="210"/>
      <c r="S15" s="358"/>
      <c r="T15" s="358"/>
      <c r="U15" s="210"/>
      <c r="V15" s="210"/>
      <c r="W15" s="210"/>
      <c r="X15" s="210"/>
      <c r="Y15" s="210"/>
      <c r="Z15" s="210"/>
      <c r="AA15" s="94"/>
      <c r="AB15" s="94"/>
      <c r="AE15" s="113"/>
      <c r="AF15" s="103" t="s">
        <v>80</v>
      </c>
      <c r="AG15" s="87" t="s">
        <v>123</v>
      </c>
      <c r="AH15" s="87" t="s">
        <v>169</v>
      </c>
      <c r="AM15" s="113"/>
      <c r="AN15" s="113"/>
      <c r="AO15" s="90"/>
      <c r="AP15" s="90"/>
      <c r="AQ15" s="90"/>
      <c r="AR15" s="98"/>
      <c r="AS15" s="98"/>
      <c r="AT15" s="98"/>
      <c r="AU15" s="98"/>
      <c r="AV15" s="98"/>
      <c r="AW15" s="90"/>
      <c r="AX15" s="90"/>
    </row>
    <row r="16" spans="1:50" ht="43.5" customHeight="1" x14ac:dyDescent="0.2">
      <c r="A16" s="91" t="str">
        <f>'2 CONTEXTO E IDENTIFICACIÓN'!A15</f>
        <v>R12</v>
      </c>
      <c r="B16" s="92" t="str">
        <f>+'2 CONTEXTO E IDENTIFICACIÓN'!E15</f>
        <v xml:space="preserve">  </v>
      </c>
      <c r="C16" s="126" t="str">
        <f>+'3 PROBABIL E IMPACTO INHERENTE'!E17</f>
        <v/>
      </c>
      <c r="D16" s="126" t="str">
        <f>+'3 PROBABIL E IMPACTO INHERENTE'!M17</f>
        <v/>
      </c>
      <c r="E16" s="122" t="str">
        <f>+'4 MAPA CALOR INHERENTE'!C18</f>
        <v/>
      </c>
      <c r="F16" s="122" t="str">
        <f>+'4 MAPA CALOR INHERENTE'!D18</f>
        <v/>
      </c>
      <c r="G16" s="92" t="str">
        <f>+'4 MAPA CALOR INHERENTE'!E18</f>
        <v/>
      </c>
      <c r="H16" s="121" t="str">
        <f>+'5 VALORACIÓN DEL CONTROL'!S45</f>
        <v/>
      </c>
      <c r="I16" s="93" t="str">
        <f>+'5 VALORACIÓN DEL CONTROL'!T45</f>
        <v/>
      </c>
      <c r="J16" s="122" t="e">
        <f>+IF(H16=0,"",IF(H16&lt;=$AD$10,$AE$10,IF(H16&lt;=$AD$9,$AE$9,IF(H16&lt;=$AD$8,$AE$8,IF(H16&lt;=#REF!,#REF!,IF(H16&lt;=$AD$7,$AE$7,""))))))</f>
        <v>#REF!</v>
      </c>
      <c r="K16" s="122" t="str">
        <f t="shared" si="1"/>
        <v/>
      </c>
      <c r="L16" s="92" t="e">
        <f>+IF(J16=$AE$7,IF(K16=$AF$6,$AF$7,IF(K16=$AG$6,$AG$7,IF(K16=$AH$6,$AH$7,IF(K16=$AI$6,$AI$7,IF(K16=$AJ$6,$AJ$7))))),IF(J16=#REF!,IF(K16=$AF$6,#REF!,IF(K16=$AG$6,#REF!,IF(K16=$AH$6,#REF!,IF(K16=$AI$6,#REF!,IF(K16=$AJ$6,#REF!))))),IF(J16=$AE$8,IF(K16=$AF$6,$AF$8,IF(K16=$AG$6,$AG$8,IF(K16=$AH$6,$AH$8,IF(K16=$AI$6,$AI$8,IF(K16=$AJ$6,$AJ$8))))),IF(J16=$AE$9,IF(K16=$AF$6,$AF$9,IF(K16=$AG$6,$AG$9,IF(K16=$AH$6,$AH$9,IF(K16=$AI$6,$AI$9,IF(K16=$AJ$6,$AJ$9))))),IF(J16=$AE$10,IF(K16=$AF$6,$AF$10,IF(K16=$AG$6,$AG$10,IF(K16=$AH$6,$AH$10,IF(K16=$AI$6,$AI$10,IF(K16=$AJ$6,$AJ$10))))),"")))))</f>
        <v>#REF!</v>
      </c>
      <c r="M16" s="92" t="e">
        <f>+IF($N16="","",IF($N16=#REF!,#REF!,IF($N16=$AG$15,$AH$15)))</f>
        <v>#REF!</v>
      </c>
      <c r="N16" s="92" t="e">
        <f>+IF(L16="","",IF(OR(L16=#REF!,L16=$AF$13,L16=$AF$14),#REF!,IF(L16=$AF$15,$AG$15)))</f>
        <v>#REF!</v>
      </c>
      <c r="O16" s="210"/>
      <c r="P16" s="92" t="e">
        <f t="shared" si="0"/>
        <v>#REF!</v>
      </c>
      <c r="Q16" s="210"/>
      <c r="R16" s="210"/>
      <c r="S16" s="211"/>
      <c r="T16" s="211"/>
      <c r="U16" s="210"/>
      <c r="V16" s="210"/>
      <c r="W16" s="210"/>
      <c r="X16" s="210"/>
      <c r="Y16" s="210"/>
      <c r="Z16" s="210"/>
      <c r="AA16" s="94"/>
      <c r="AB16" s="94"/>
      <c r="AC16" s="115"/>
      <c r="AD16" s="115"/>
      <c r="AE16" s="113"/>
      <c r="AF16" s="187"/>
      <c r="AM16" s="113"/>
      <c r="AN16" s="113"/>
      <c r="AO16" s="90"/>
      <c r="AP16" s="90"/>
      <c r="AQ16" s="90"/>
      <c r="AR16" s="98"/>
      <c r="AS16" s="98"/>
      <c r="AT16" s="98"/>
      <c r="AU16" s="98"/>
      <c r="AV16" s="98"/>
      <c r="AW16" s="90"/>
      <c r="AX16" s="90"/>
    </row>
    <row r="17" spans="1:50" ht="43.5" customHeight="1" x14ac:dyDescent="0.2">
      <c r="A17" s="91" t="str">
        <f>'2 CONTEXTO E IDENTIFICACIÓN'!A16</f>
        <v>R13</v>
      </c>
      <c r="B17" s="92" t="str">
        <f>+'2 CONTEXTO E IDENTIFICACIÓN'!E16</f>
        <v xml:space="preserve">  </v>
      </c>
      <c r="C17" s="126" t="str">
        <f>+'3 PROBABIL E IMPACTO INHERENTE'!E18</f>
        <v/>
      </c>
      <c r="D17" s="126" t="str">
        <f>+'3 PROBABIL E IMPACTO INHERENTE'!M18</f>
        <v/>
      </c>
      <c r="E17" s="122" t="str">
        <f>+'4 MAPA CALOR INHERENTE'!C19</f>
        <v/>
      </c>
      <c r="F17" s="122" t="str">
        <f>+'4 MAPA CALOR INHERENTE'!D19</f>
        <v/>
      </c>
      <c r="G17" s="92" t="str">
        <f>+'4 MAPA CALOR INHERENTE'!E19</f>
        <v/>
      </c>
      <c r="H17" s="121" t="str">
        <f>+'5 VALORACIÓN DEL CONTROL'!S49</f>
        <v/>
      </c>
      <c r="I17" s="93" t="str">
        <f>+'5 VALORACIÓN DEL CONTROL'!T49</f>
        <v/>
      </c>
      <c r="J17" s="122" t="e">
        <f>+IF(H17=0,"",IF(H17&lt;=$AD$10,$AE$10,IF(H17&lt;=$AD$9,$AE$9,IF(H17&lt;=$AD$8,$AE$8,IF(H17&lt;=#REF!,#REF!,IF(H17&lt;=$AD$7,$AE$7,""))))))</f>
        <v>#REF!</v>
      </c>
      <c r="K17" s="122" t="str">
        <f t="shared" si="1"/>
        <v/>
      </c>
      <c r="L17" s="92" t="e">
        <f>+IF(J17=$AE$7,IF(K17=$AF$6,$AF$7,IF(K17=$AG$6,$AG$7,IF(K17=$AH$6,$AH$7,IF(K17=$AI$6,$AI$7,IF(K17=$AJ$6,$AJ$7))))),IF(J17=#REF!,IF(K17=$AF$6,#REF!,IF(K17=$AG$6,#REF!,IF(K17=$AH$6,#REF!,IF(K17=$AI$6,#REF!,IF(K17=$AJ$6,#REF!))))),IF(J17=$AE$8,IF(K17=$AF$6,$AF$8,IF(K17=$AG$6,$AG$8,IF(K17=$AH$6,$AH$8,IF(K17=$AI$6,$AI$8,IF(K17=$AJ$6,$AJ$8))))),IF(J17=$AE$9,IF(K17=$AF$6,$AF$9,IF(K17=$AG$6,$AG$9,IF(K17=$AH$6,$AH$9,IF(K17=$AI$6,$AI$9,IF(K17=$AJ$6,$AJ$9))))),IF(J17=$AE$10,IF(K17=$AF$6,$AF$10,IF(K17=$AG$6,$AG$10,IF(K17=$AH$6,$AH$10,IF(K17=$AI$6,$AI$10,IF(K17=$AJ$6,$AJ$10))))),"")))))</f>
        <v>#REF!</v>
      </c>
      <c r="M17" s="92" t="e">
        <f>+IF($N17="","",IF($N17=#REF!,#REF!,IF($N17=$AG$15,$AH$15)))</f>
        <v>#REF!</v>
      </c>
      <c r="N17" s="92" t="e">
        <f>+IF(L17="","",IF(OR(L17=#REF!,L17=$AF$13,L17=$AF$14),#REF!,IF(L17=$AF$15,$AG$15)))</f>
        <v>#REF!</v>
      </c>
      <c r="O17" s="210"/>
      <c r="P17" s="92" t="e">
        <f t="shared" si="0"/>
        <v>#REF!</v>
      </c>
      <c r="Q17" s="210"/>
      <c r="R17" s="210"/>
      <c r="S17" s="211"/>
      <c r="T17" s="211"/>
      <c r="U17" s="210"/>
      <c r="V17" s="210"/>
      <c r="W17" s="210"/>
      <c r="X17" s="210"/>
      <c r="Y17" s="210"/>
      <c r="Z17" s="210"/>
      <c r="AA17" s="94"/>
      <c r="AB17" s="94"/>
      <c r="AC17" s="115"/>
      <c r="AD17" s="115"/>
      <c r="AE17" s="116"/>
      <c r="AM17" s="113"/>
      <c r="AN17" s="113"/>
      <c r="AO17" s="90"/>
      <c r="AP17" s="111"/>
      <c r="AQ17" s="111"/>
      <c r="AR17" s="111"/>
      <c r="AS17" s="111"/>
      <c r="AT17" s="111"/>
      <c r="AU17" s="111"/>
      <c r="AV17" s="98"/>
      <c r="AW17" s="90"/>
      <c r="AX17" s="90"/>
    </row>
    <row r="18" spans="1:50" ht="43.5" customHeight="1" x14ac:dyDescent="0.2">
      <c r="A18" s="91" t="str">
        <f>'2 CONTEXTO E IDENTIFICACIÓN'!A17</f>
        <v>R14</v>
      </c>
      <c r="B18" s="92" t="str">
        <f>+'2 CONTEXTO E IDENTIFICACIÓN'!E17</f>
        <v xml:space="preserve">  </v>
      </c>
      <c r="C18" s="126" t="str">
        <f>+'3 PROBABIL E IMPACTO INHERENTE'!E19</f>
        <v/>
      </c>
      <c r="D18" s="126" t="str">
        <f>+'3 PROBABIL E IMPACTO INHERENTE'!M19</f>
        <v/>
      </c>
      <c r="E18" s="122" t="str">
        <f>+'4 MAPA CALOR INHERENTE'!C20</f>
        <v/>
      </c>
      <c r="F18" s="122" t="str">
        <f>+'4 MAPA CALOR INHERENTE'!D20</f>
        <v/>
      </c>
      <c r="G18" s="92" t="str">
        <f>+'4 MAPA CALOR INHERENTE'!E20</f>
        <v/>
      </c>
      <c r="H18" s="121" t="str">
        <f>+'5 VALORACIÓN DEL CONTROL'!S53</f>
        <v/>
      </c>
      <c r="I18" s="93" t="str">
        <f>+'5 VALORACIÓN DEL CONTROL'!T53</f>
        <v/>
      </c>
      <c r="J18" s="122" t="e">
        <f>+IF(H18=0,"",IF(H18&lt;=$AD$10,$AE$10,IF(H18&lt;=$AD$9,$AE$9,IF(H18&lt;=$AD$8,$AE$8,IF(H18&lt;=#REF!,#REF!,IF(H18&lt;=$AD$7,$AE$7,""))))))</f>
        <v>#REF!</v>
      </c>
      <c r="K18" s="122" t="str">
        <f t="shared" si="1"/>
        <v/>
      </c>
      <c r="L18" s="92" t="e">
        <f>+IF(J18=$AE$7,IF(K18=$AF$6,$AF$7,IF(K18=$AG$6,$AG$7,IF(K18=$AH$6,$AH$7,IF(K18=$AI$6,$AI$7,IF(K18=$AJ$6,$AJ$7))))),IF(J18=#REF!,IF(K18=$AF$6,#REF!,IF(K18=$AG$6,#REF!,IF(K18=$AH$6,#REF!,IF(K18=$AI$6,#REF!,IF(K18=$AJ$6,#REF!))))),IF(J18=$AE$8,IF(K18=$AF$6,$AF$8,IF(K18=$AG$6,$AG$8,IF(K18=$AH$6,$AH$8,IF(K18=$AI$6,$AI$8,IF(K18=$AJ$6,$AJ$8))))),IF(J18=$AE$9,IF(K18=$AF$6,$AF$9,IF(K18=$AG$6,$AG$9,IF(K18=$AH$6,$AH$9,IF(K18=$AI$6,$AI$9,IF(K18=$AJ$6,$AJ$9))))),IF(J18=$AE$10,IF(K18=$AF$6,$AF$10,IF(K18=$AG$6,$AG$10,IF(K18=$AH$6,$AH$10,IF(K18=$AI$6,$AI$10,IF(K18=$AJ$6,$AJ$10))))),"")))))</f>
        <v>#REF!</v>
      </c>
      <c r="M18" s="92" t="e">
        <f>+IF($N18="","",IF($N18=#REF!,#REF!,IF($N18=$AG$15,$AH$15)))</f>
        <v>#REF!</v>
      </c>
      <c r="N18" s="92" t="e">
        <f>+IF(L18="","",IF(OR(L18=#REF!,L18=$AF$13,L18=$AF$14),#REF!,IF(L18=$AF$15,$AG$15)))</f>
        <v>#REF!</v>
      </c>
      <c r="O18" s="210"/>
      <c r="P18" s="92" t="e">
        <f t="shared" si="0"/>
        <v>#REF!</v>
      </c>
      <c r="Q18" s="210"/>
      <c r="R18" s="210"/>
      <c r="S18" s="211"/>
      <c r="T18" s="211"/>
      <c r="U18" s="210"/>
      <c r="V18" s="210"/>
      <c r="W18" s="210"/>
      <c r="X18" s="210"/>
      <c r="Y18" s="210"/>
      <c r="Z18" s="210"/>
      <c r="AA18" s="94"/>
      <c r="AB18" s="94"/>
      <c r="AC18" s="115"/>
      <c r="AD18" s="115"/>
      <c r="AO18" s="90"/>
      <c r="AP18" s="117"/>
      <c r="AQ18" s="117"/>
      <c r="AR18" s="117"/>
      <c r="AS18" s="117"/>
      <c r="AT18" s="117"/>
      <c r="AU18" s="117"/>
      <c r="AV18" s="98"/>
      <c r="AW18" s="90"/>
      <c r="AX18" s="90"/>
    </row>
    <row r="19" spans="1:50" ht="43.5" customHeight="1" x14ac:dyDescent="0.2">
      <c r="A19" s="91" t="str">
        <f>'2 CONTEXTO E IDENTIFICACIÓN'!A18</f>
        <v>R15</v>
      </c>
      <c r="B19" s="92" t="str">
        <f>+'2 CONTEXTO E IDENTIFICACIÓN'!E18</f>
        <v xml:space="preserve">  </v>
      </c>
      <c r="C19" s="126" t="str">
        <f>+'3 PROBABIL E IMPACTO INHERENTE'!E20</f>
        <v/>
      </c>
      <c r="D19" s="126" t="str">
        <f>+'3 PROBABIL E IMPACTO INHERENTE'!M20</f>
        <v/>
      </c>
      <c r="E19" s="122" t="str">
        <f>+'4 MAPA CALOR INHERENTE'!C21</f>
        <v/>
      </c>
      <c r="F19" s="122" t="str">
        <f>+'4 MAPA CALOR INHERENTE'!D21</f>
        <v/>
      </c>
      <c r="G19" s="92" t="str">
        <f>+'4 MAPA CALOR INHERENTE'!E21</f>
        <v/>
      </c>
      <c r="H19" s="121" t="str">
        <f>+'5 VALORACIÓN DEL CONTROL'!S57</f>
        <v/>
      </c>
      <c r="I19" s="93" t="str">
        <f>+'5 VALORACIÓN DEL CONTROL'!T57</f>
        <v/>
      </c>
      <c r="J19" s="122" t="e">
        <f>+IF(H19=0,"",IF(H19&lt;=$AD$10,$AE$10,IF(H19&lt;=$AD$9,$AE$9,IF(H19&lt;=$AD$8,$AE$8,IF(H19&lt;=#REF!,#REF!,IF(H19&lt;=$AD$7,$AE$7,""))))))</f>
        <v>#REF!</v>
      </c>
      <c r="K19" s="122" t="str">
        <f t="shared" si="1"/>
        <v/>
      </c>
      <c r="L19" s="92" t="e">
        <f>+IF(J19=$AE$7,IF(K19=$AF$6,$AF$7,IF(K19=$AG$6,$AG$7,IF(K19=$AH$6,$AH$7,IF(K19=$AI$6,$AI$7,IF(K19=$AJ$6,$AJ$7))))),IF(J19=#REF!,IF(K19=$AF$6,#REF!,IF(K19=$AG$6,#REF!,IF(K19=$AH$6,#REF!,IF(K19=$AI$6,#REF!,IF(K19=$AJ$6,#REF!))))),IF(J19=$AE$8,IF(K19=$AF$6,$AF$8,IF(K19=$AG$6,$AG$8,IF(K19=$AH$6,$AH$8,IF(K19=$AI$6,$AI$8,IF(K19=$AJ$6,$AJ$8))))),IF(J19=$AE$9,IF(K19=$AF$6,$AF$9,IF(K19=$AG$6,$AG$9,IF(K19=$AH$6,$AH$9,IF(K19=$AI$6,$AI$9,IF(K19=$AJ$6,$AJ$9))))),IF(J19=$AE$10,IF(K19=$AF$6,$AF$10,IF(K19=$AG$6,$AG$10,IF(K19=$AH$6,$AH$10,IF(K19=$AI$6,$AI$10,IF(K19=$AJ$6,$AJ$10))))),"")))))</f>
        <v>#REF!</v>
      </c>
      <c r="M19" s="92" t="e">
        <f>+IF($N19="","",IF($N19=#REF!,#REF!,IF($N19=$AG$15,$AH$15)))</f>
        <v>#REF!</v>
      </c>
      <c r="N19" s="92" t="e">
        <f>+IF(L19="","",IF(OR(L19=#REF!,L19=$AF$13,L19=$AF$14),#REF!,IF(L19=$AF$15,$AG$15)))</f>
        <v>#REF!</v>
      </c>
      <c r="O19" s="210"/>
      <c r="P19" s="92" t="e">
        <f t="shared" si="0"/>
        <v>#REF!</v>
      </c>
      <c r="Q19" s="210"/>
      <c r="R19" s="210"/>
      <c r="S19" s="211"/>
      <c r="T19" s="211"/>
      <c r="U19" s="210"/>
      <c r="V19" s="210"/>
      <c r="W19" s="210"/>
      <c r="X19" s="210"/>
      <c r="Y19" s="210"/>
      <c r="Z19" s="210"/>
      <c r="AA19" s="94"/>
      <c r="AB19" s="94"/>
      <c r="AC19" s="115"/>
      <c r="AD19" s="115"/>
      <c r="AO19" s="90"/>
      <c r="AP19" s="111"/>
      <c r="AQ19" s="111"/>
      <c r="AR19" s="111"/>
      <c r="AS19" s="111"/>
      <c r="AT19" s="111"/>
      <c r="AU19" s="111"/>
      <c r="AV19" s="98"/>
      <c r="AW19" s="90"/>
      <c r="AX19" s="90"/>
    </row>
    <row r="20" spans="1:50" ht="43.5" customHeight="1" x14ac:dyDescent="0.2">
      <c r="A20" s="91" t="str">
        <f>'2 CONTEXTO E IDENTIFICACIÓN'!A19</f>
        <v>R16</v>
      </c>
      <c r="B20" s="92" t="str">
        <f>+'2 CONTEXTO E IDENTIFICACIÓN'!E19</f>
        <v xml:space="preserve">  </v>
      </c>
      <c r="C20" s="126" t="str">
        <f>+'3 PROBABIL E IMPACTO INHERENTE'!E21</f>
        <v/>
      </c>
      <c r="D20" s="126" t="str">
        <f>+'3 PROBABIL E IMPACTO INHERENTE'!M21</f>
        <v/>
      </c>
      <c r="E20" s="122" t="str">
        <f>+'4 MAPA CALOR INHERENTE'!C22</f>
        <v/>
      </c>
      <c r="F20" s="122" t="str">
        <f>+'4 MAPA CALOR INHERENTE'!D22</f>
        <v/>
      </c>
      <c r="G20" s="92" t="str">
        <f>+'4 MAPA CALOR INHERENTE'!E22</f>
        <v/>
      </c>
      <c r="H20" s="121" t="str">
        <f>+'5 VALORACIÓN DEL CONTROL'!S61</f>
        <v/>
      </c>
      <c r="I20" s="93" t="str">
        <f>+'5 VALORACIÓN DEL CONTROL'!T61</f>
        <v/>
      </c>
      <c r="J20" s="122" t="e">
        <f>+IF(H20=0,"",IF(H20&lt;=$AD$10,$AE$10,IF(H20&lt;=$AD$9,$AE$9,IF(H20&lt;=$AD$8,$AE$8,IF(H20&lt;=#REF!,#REF!,IF(H20&lt;=$AD$7,$AE$7,""))))))</f>
        <v>#REF!</v>
      </c>
      <c r="K20" s="122" t="str">
        <f t="shared" si="1"/>
        <v/>
      </c>
      <c r="L20" s="92" t="e">
        <f>+IF(J20=$AE$7,IF(K20=$AF$6,$AF$7,IF(K20=$AG$6,$AG$7,IF(K20=$AH$6,$AH$7,IF(K20=$AI$6,$AI$7,IF(K20=$AJ$6,$AJ$7))))),IF(J20=#REF!,IF(K20=$AF$6,#REF!,IF(K20=$AG$6,#REF!,IF(K20=$AH$6,#REF!,IF(K20=$AI$6,#REF!,IF(K20=$AJ$6,#REF!))))),IF(J20=$AE$8,IF(K20=$AF$6,$AF$8,IF(K20=$AG$6,$AG$8,IF(K20=$AH$6,$AH$8,IF(K20=$AI$6,$AI$8,IF(K20=$AJ$6,$AJ$8))))),IF(J20=$AE$9,IF(K20=$AF$6,$AF$9,IF(K20=$AG$6,$AG$9,IF(K20=$AH$6,$AH$9,IF(K20=$AI$6,$AI$9,IF(K20=$AJ$6,$AJ$9))))),IF(J20=$AE$10,IF(K20=$AF$6,$AF$10,IF(K20=$AG$6,$AG$10,IF(K20=$AH$6,$AH$10,IF(K20=$AI$6,$AI$10,IF(K20=$AJ$6,$AJ$10))))),"")))))</f>
        <v>#REF!</v>
      </c>
      <c r="M20" s="92" t="e">
        <f>+IF($N20="","",IF($N20=#REF!,#REF!,IF($N20=$AG$15,$AH$15)))</f>
        <v>#REF!</v>
      </c>
      <c r="N20" s="92" t="e">
        <f>+IF(L20="","",IF(OR(L20=#REF!,L20=$AF$13,L20=$AF$14),#REF!,IF(L20=$AF$15,$AG$15)))</f>
        <v>#REF!</v>
      </c>
      <c r="O20" s="210"/>
      <c r="P20" s="92" t="e">
        <f t="shared" si="0"/>
        <v>#REF!</v>
      </c>
      <c r="Q20" s="210"/>
      <c r="R20" s="210"/>
      <c r="S20" s="211"/>
      <c r="T20" s="211"/>
      <c r="U20" s="210"/>
      <c r="V20" s="210"/>
      <c r="W20" s="210"/>
      <c r="X20" s="210"/>
      <c r="Y20" s="210"/>
      <c r="Z20" s="210"/>
      <c r="AA20" s="94"/>
      <c r="AB20" s="94"/>
      <c r="AO20" s="90"/>
      <c r="AP20" s="111"/>
      <c r="AQ20" s="111"/>
      <c r="AR20" s="111"/>
      <c r="AS20" s="111"/>
      <c r="AT20" s="111"/>
      <c r="AU20" s="111"/>
      <c r="AV20" s="98"/>
      <c r="AW20" s="90"/>
      <c r="AX20" s="90"/>
    </row>
    <row r="21" spans="1:50" ht="43.5" customHeight="1" x14ac:dyDescent="0.25">
      <c r="A21" s="91" t="str">
        <f>'2 CONTEXTO E IDENTIFICACIÓN'!A20</f>
        <v>R17</v>
      </c>
      <c r="B21" s="92" t="str">
        <f>+'2 CONTEXTO E IDENTIFICACIÓN'!E20</f>
        <v xml:space="preserve">  </v>
      </c>
      <c r="C21" s="126" t="str">
        <f>+'3 PROBABIL E IMPACTO INHERENTE'!E22</f>
        <v/>
      </c>
      <c r="D21" s="126" t="str">
        <f>+'3 PROBABIL E IMPACTO INHERENTE'!M22</f>
        <v/>
      </c>
      <c r="E21" s="122" t="str">
        <f>+'4 MAPA CALOR INHERENTE'!C23</f>
        <v/>
      </c>
      <c r="F21" s="122" t="str">
        <f>+'4 MAPA CALOR INHERENTE'!D23</f>
        <v/>
      </c>
      <c r="G21" s="92" t="str">
        <f>+'4 MAPA CALOR INHERENTE'!E23</f>
        <v/>
      </c>
      <c r="H21" s="121" t="str">
        <f>+'5 VALORACIÓN DEL CONTROL'!S65</f>
        <v/>
      </c>
      <c r="I21" s="93" t="str">
        <f>+'5 VALORACIÓN DEL CONTROL'!T65</f>
        <v/>
      </c>
      <c r="J21" s="122" t="e">
        <f>+IF(H21=0,"",IF(H21&lt;=$AD$10,$AE$10,IF(H21&lt;=$AD$9,$AE$9,IF(H21&lt;=$AD$8,$AE$8,IF(H21&lt;=#REF!,#REF!,IF(H21&lt;=$AD$7,$AE$7,""))))))</f>
        <v>#REF!</v>
      </c>
      <c r="K21" s="122" t="str">
        <f t="shared" si="1"/>
        <v/>
      </c>
      <c r="L21" s="92" t="e">
        <f>+IF(J21=$AE$7,IF(K21=$AF$6,$AF$7,IF(K21=$AG$6,$AG$7,IF(K21=$AH$6,$AH$7,IF(K21=$AI$6,$AI$7,IF(K21=$AJ$6,$AJ$7))))),IF(J21=#REF!,IF(K21=$AF$6,#REF!,IF(K21=$AG$6,#REF!,IF(K21=$AH$6,#REF!,IF(K21=$AI$6,#REF!,IF(K21=$AJ$6,#REF!))))),IF(J21=$AE$8,IF(K21=$AF$6,$AF$8,IF(K21=$AG$6,$AG$8,IF(K21=$AH$6,$AH$8,IF(K21=$AI$6,$AI$8,IF(K21=$AJ$6,$AJ$8))))),IF(J21=$AE$9,IF(K21=$AF$6,$AF$9,IF(K21=$AG$6,$AG$9,IF(K21=$AH$6,$AH$9,IF(K21=$AI$6,$AI$9,IF(K21=$AJ$6,$AJ$9))))),IF(J21=$AE$10,IF(K21=$AF$6,$AF$10,IF(K21=$AG$6,$AG$10,IF(K21=$AH$6,$AH$10,IF(K21=$AI$6,$AI$10,IF(K21=$AJ$6,$AJ$10))))),"")))))</f>
        <v>#REF!</v>
      </c>
      <c r="M21" s="92" t="e">
        <f>+IF($N21="","",IF($N21=#REF!,#REF!,IF($N21=$AG$15,$AH$15)))</f>
        <v>#REF!</v>
      </c>
      <c r="N21" s="92" t="e">
        <f>+IF(L21="","",IF(OR(L21=#REF!,L21=$AF$13,L21=$AF$14),#REF!,IF(L21=$AF$15,$AG$15)))</f>
        <v>#REF!</v>
      </c>
      <c r="O21" s="210"/>
      <c r="P21" s="92" t="e">
        <f t="shared" si="0"/>
        <v>#REF!</v>
      </c>
      <c r="Q21" s="210"/>
      <c r="R21" s="210"/>
      <c r="S21" s="211"/>
      <c r="T21" s="211"/>
      <c r="U21" s="210"/>
      <c r="V21" s="210"/>
      <c r="W21" s="210"/>
      <c r="X21" s="210"/>
      <c r="Y21" s="210"/>
      <c r="Z21" s="210"/>
      <c r="AA21" s="94"/>
      <c r="AB21" s="94"/>
    </row>
    <row r="22" spans="1:50" ht="43.5" customHeight="1" x14ac:dyDescent="0.25">
      <c r="A22" s="91" t="str">
        <f>'2 CONTEXTO E IDENTIFICACIÓN'!A21</f>
        <v>R18</v>
      </c>
      <c r="B22" s="92" t="str">
        <f>+'2 CONTEXTO E IDENTIFICACIÓN'!E21</f>
        <v xml:space="preserve">  </v>
      </c>
      <c r="C22" s="126" t="str">
        <f>+'3 PROBABIL E IMPACTO INHERENTE'!E23</f>
        <v/>
      </c>
      <c r="D22" s="126" t="str">
        <f>+'3 PROBABIL E IMPACTO INHERENTE'!M23</f>
        <v/>
      </c>
      <c r="E22" s="122" t="str">
        <f>+'4 MAPA CALOR INHERENTE'!C24</f>
        <v/>
      </c>
      <c r="F22" s="122" t="str">
        <f>+'4 MAPA CALOR INHERENTE'!D24</f>
        <v/>
      </c>
      <c r="G22" s="92" t="str">
        <f>+'4 MAPA CALOR INHERENTE'!E24</f>
        <v/>
      </c>
      <c r="H22" s="121" t="str">
        <f>+'5 VALORACIÓN DEL CONTROL'!S69</f>
        <v/>
      </c>
      <c r="I22" s="93" t="str">
        <f>+'5 VALORACIÓN DEL CONTROL'!T69</f>
        <v/>
      </c>
      <c r="J22" s="122" t="e">
        <f>+IF(H22=0,"",IF(H22&lt;=$AD$10,$AE$10,IF(H22&lt;=$AD$9,$AE$9,IF(H22&lt;=$AD$8,$AE$8,IF(H22&lt;=#REF!,#REF!,IF(H22&lt;=$AD$7,$AE$7,""))))))</f>
        <v>#REF!</v>
      </c>
      <c r="K22" s="122" t="str">
        <f t="shared" si="1"/>
        <v/>
      </c>
      <c r="L22" s="92" t="e">
        <f>+IF(J22=$AE$7,IF(K22=$AF$6,$AF$7,IF(K22=$AG$6,$AG$7,IF(K22=$AH$6,$AH$7,IF(K22=$AI$6,$AI$7,IF(K22=$AJ$6,$AJ$7))))),IF(J22=#REF!,IF(K22=$AF$6,#REF!,IF(K22=$AG$6,#REF!,IF(K22=$AH$6,#REF!,IF(K22=$AI$6,#REF!,IF(K22=$AJ$6,#REF!))))),IF(J22=$AE$8,IF(K22=$AF$6,$AF$8,IF(K22=$AG$6,$AG$8,IF(K22=$AH$6,$AH$8,IF(K22=$AI$6,$AI$8,IF(K22=$AJ$6,$AJ$8))))),IF(J22=$AE$9,IF(K22=$AF$6,$AF$9,IF(K22=$AG$6,$AG$9,IF(K22=$AH$6,$AH$9,IF(K22=$AI$6,$AI$9,IF(K22=$AJ$6,$AJ$9))))),IF(J22=$AE$10,IF(K22=$AF$6,$AF$10,IF(K22=$AG$6,$AG$10,IF(K22=$AH$6,$AH$10,IF(K22=$AI$6,$AI$10,IF(K22=$AJ$6,$AJ$10))))),"")))))</f>
        <v>#REF!</v>
      </c>
      <c r="M22" s="92" t="e">
        <f>+IF($N22="","",IF($N22=#REF!,#REF!,IF($N22=$AG$15,$AH$15)))</f>
        <v>#REF!</v>
      </c>
      <c r="N22" s="92" t="e">
        <f>+IF(L22="","",IF(OR(L22=#REF!,L22=$AF$13,L22=$AF$14),#REF!,IF(L22=$AF$15,$AG$15)))</f>
        <v>#REF!</v>
      </c>
      <c r="O22" s="210"/>
      <c r="P22" s="92" t="e">
        <f t="shared" si="0"/>
        <v>#REF!</v>
      </c>
      <c r="Q22" s="210"/>
      <c r="R22" s="210"/>
      <c r="S22" s="211"/>
      <c r="T22" s="211"/>
      <c r="U22" s="210"/>
      <c r="V22" s="210"/>
      <c r="W22" s="210"/>
      <c r="X22" s="210"/>
      <c r="Y22" s="210"/>
      <c r="Z22" s="210"/>
      <c r="AA22" s="94"/>
      <c r="AB22" s="94"/>
    </row>
    <row r="23" spans="1:50" ht="43.5" customHeight="1" x14ac:dyDescent="0.25">
      <c r="A23" s="91" t="str">
        <f>'2 CONTEXTO E IDENTIFICACIÓN'!A22</f>
        <v>R19</v>
      </c>
      <c r="B23" s="92" t="str">
        <f>+'2 CONTEXTO E IDENTIFICACIÓN'!E22</f>
        <v xml:space="preserve">  </v>
      </c>
      <c r="C23" s="126" t="str">
        <f>+'3 PROBABIL E IMPACTO INHERENTE'!E24</f>
        <v/>
      </c>
      <c r="D23" s="126" t="str">
        <f>+'3 PROBABIL E IMPACTO INHERENTE'!M24</f>
        <v/>
      </c>
      <c r="E23" s="122" t="str">
        <f>+'4 MAPA CALOR INHERENTE'!C25</f>
        <v/>
      </c>
      <c r="F23" s="122" t="str">
        <f>+'4 MAPA CALOR INHERENTE'!D25</f>
        <v/>
      </c>
      <c r="G23" s="92" t="str">
        <f>+'4 MAPA CALOR INHERENTE'!E25</f>
        <v/>
      </c>
      <c r="H23" s="121" t="str">
        <f>+'5 VALORACIÓN DEL CONTROL'!S73</f>
        <v/>
      </c>
      <c r="I23" s="93" t="str">
        <f>+'5 VALORACIÓN DEL CONTROL'!T73</f>
        <v/>
      </c>
      <c r="J23" s="122" t="e">
        <f>+IF(H23=0,"",IF(H23&lt;=$AD$10,$AE$10,IF(H23&lt;=$AD$9,$AE$9,IF(H23&lt;=$AD$8,$AE$8,IF(H23&lt;=#REF!,#REF!,IF(H23&lt;=$AD$7,$AE$7,""))))))</f>
        <v>#REF!</v>
      </c>
      <c r="K23" s="122" t="str">
        <f t="shared" si="1"/>
        <v/>
      </c>
      <c r="L23" s="92" t="e">
        <f>+IF(J23=$AE$7,IF(K23=$AF$6,$AF$7,IF(K23=$AG$6,$AG$7,IF(K23=$AH$6,$AH$7,IF(K23=$AI$6,$AI$7,IF(K23=$AJ$6,$AJ$7))))),IF(J23=#REF!,IF(K23=$AF$6,#REF!,IF(K23=$AG$6,#REF!,IF(K23=$AH$6,#REF!,IF(K23=$AI$6,#REF!,IF(K23=$AJ$6,#REF!))))),IF(J23=$AE$8,IF(K23=$AF$6,$AF$8,IF(K23=$AG$6,$AG$8,IF(K23=$AH$6,$AH$8,IF(K23=$AI$6,$AI$8,IF(K23=$AJ$6,$AJ$8))))),IF(J23=$AE$9,IF(K23=$AF$6,$AF$9,IF(K23=$AG$6,$AG$9,IF(K23=$AH$6,$AH$9,IF(K23=$AI$6,$AI$9,IF(K23=$AJ$6,$AJ$9))))),IF(J23=$AE$10,IF(K23=$AF$6,$AF$10,IF(K23=$AG$6,$AG$10,IF(K23=$AH$6,$AH$10,IF(K23=$AI$6,$AI$10,IF(K23=$AJ$6,$AJ$10))))),"")))))</f>
        <v>#REF!</v>
      </c>
      <c r="M23" s="92" t="e">
        <f>+IF($N23="","",IF($N23=#REF!,#REF!,IF($N23=$AG$15,$AH$15)))</f>
        <v>#REF!</v>
      </c>
      <c r="N23" s="92" t="e">
        <f>+IF(L23="","",IF(OR(L23=#REF!,L23=$AF$13,L23=$AF$14),#REF!,IF(L23=$AF$15,$AG$15)))</f>
        <v>#REF!</v>
      </c>
      <c r="O23" s="210"/>
      <c r="P23" s="92" t="e">
        <f t="shared" si="0"/>
        <v>#REF!</v>
      </c>
      <c r="Q23" s="210"/>
      <c r="R23" s="210"/>
      <c r="S23" s="211"/>
      <c r="T23" s="211"/>
      <c r="U23" s="210"/>
      <c r="V23" s="210"/>
      <c r="W23" s="210"/>
      <c r="X23" s="210"/>
      <c r="Y23" s="210"/>
      <c r="Z23" s="210"/>
      <c r="AA23" s="94"/>
      <c r="AB23" s="94"/>
    </row>
    <row r="24" spans="1:50" ht="43.5" customHeight="1" x14ac:dyDescent="0.25">
      <c r="A24" s="91" t="str">
        <f>'2 CONTEXTO E IDENTIFICACIÓN'!A23</f>
        <v>R20</v>
      </c>
      <c r="B24" s="92" t="str">
        <f>+'2 CONTEXTO E IDENTIFICACIÓN'!E23</f>
        <v xml:space="preserve">  </v>
      </c>
      <c r="C24" s="126" t="str">
        <f>+'3 PROBABIL E IMPACTO INHERENTE'!E25</f>
        <v/>
      </c>
      <c r="D24" s="126" t="str">
        <f>+'3 PROBABIL E IMPACTO INHERENTE'!M25</f>
        <v/>
      </c>
      <c r="E24" s="122" t="str">
        <f>+'4 MAPA CALOR INHERENTE'!C26</f>
        <v/>
      </c>
      <c r="F24" s="122" t="str">
        <f>+'4 MAPA CALOR INHERENTE'!D26</f>
        <v/>
      </c>
      <c r="G24" s="92" t="str">
        <f>+'4 MAPA CALOR INHERENTE'!E26</f>
        <v/>
      </c>
      <c r="H24" s="121" t="str">
        <f>+'5 VALORACIÓN DEL CONTROL'!S77</f>
        <v/>
      </c>
      <c r="I24" s="93" t="str">
        <f>+'5 VALORACIÓN DEL CONTROL'!T77</f>
        <v/>
      </c>
      <c r="J24" s="122" t="e">
        <f>+IF(H24=0,"",IF(H24&lt;=$AD$10,$AE$10,IF(H24&lt;=$AD$9,$AE$9,IF(H24&lt;=$AD$8,$AE$8,IF(H24&lt;=#REF!,#REF!,IF(H24&lt;=$AD$7,$AE$7,""))))))</f>
        <v>#REF!</v>
      </c>
      <c r="K24" s="122" t="str">
        <f t="shared" si="1"/>
        <v/>
      </c>
      <c r="L24" s="92" t="e">
        <f>+IF(J24=$AE$7,IF(K24=$AF$6,$AF$7,IF(K24=$AG$6,$AG$7,IF(K24=$AH$6,$AH$7,IF(K24=$AI$6,$AI$7,IF(K24=$AJ$6,$AJ$7))))),IF(J24=#REF!,IF(K24=$AF$6,#REF!,IF(K24=$AG$6,#REF!,IF(K24=$AH$6,#REF!,IF(K24=$AI$6,#REF!,IF(K24=$AJ$6,#REF!))))),IF(J24=$AE$8,IF(K24=$AF$6,$AF$8,IF(K24=$AG$6,$AG$8,IF(K24=$AH$6,$AH$8,IF(K24=$AI$6,$AI$8,IF(K24=$AJ$6,$AJ$8))))),IF(J24=$AE$9,IF(K24=$AF$6,$AF$9,IF(K24=$AG$6,$AG$9,IF(K24=$AH$6,$AH$9,IF(K24=$AI$6,$AI$9,IF(K24=$AJ$6,$AJ$9))))),IF(J24=$AE$10,IF(K24=$AF$6,$AF$10,IF(K24=$AG$6,$AG$10,IF(K24=$AH$6,$AH$10,IF(K24=$AI$6,$AI$10,IF(K24=$AJ$6,$AJ$10))))),"")))))</f>
        <v>#REF!</v>
      </c>
      <c r="M24" s="92" t="e">
        <f>+IF($N24="","",IF($N24=#REF!,#REF!,IF($N24=$AG$15,$AH$15)))</f>
        <v>#REF!</v>
      </c>
      <c r="N24" s="92" t="e">
        <f>+IF(L24="","",IF(OR(L24=#REF!,L24=$AF$13,L24=$AF$14),#REF!,IF(L24=$AF$15,$AG$15)))</f>
        <v>#REF!</v>
      </c>
      <c r="O24" s="210"/>
      <c r="P24" s="92" t="e">
        <f t="shared" si="0"/>
        <v>#REF!</v>
      </c>
      <c r="Q24" s="210"/>
      <c r="R24" s="210"/>
      <c r="S24" s="211"/>
      <c r="T24" s="211"/>
      <c r="U24" s="210"/>
      <c r="V24" s="210"/>
      <c r="W24" s="210"/>
      <c r="X24" s="210"/>
      <c r="Y24" s="210"/>
      <c r="Z24" s="210"/>
      <c r="AA24" s="94"/>
      <c r="AB24" s="94"/>
    </row>
    <row r="25" spans="1:50" ht="14.45" customHeight="1" x14ac:dyDescent="0.25">
      <c r="B25" s="77"/>
      <c r="C25" s="77"/>
      <c r="D25" s="77"/>
      <c r="G25" s="77"/>
      <c r="I25" s="77"/>
      <c r="L25" s="77"/>
      <c r="M25" s="77"/>
      <c r="N25" s="77"/>
      <c r="O25" s="77"/>
      <c r="P25" s="77"/>
      <c r="Q25" s="77"/>
      <c r="R25" s="77"/>
      <c r="S25" s="127"/>
      <c r="T25" s="127"/>
      <c r="U25" s="77"/>
      <c r="V25" s="77"/>
      <c r="W25" s="77"/>
      <c r="X25" s="77"/>
      <c r="Y25" s="77"/>
      <c r="Z25" s="77"/>
      <c r="AA25" s="77"/>
      <c r="AB25" s="77"/>
      <c r="AM25" s="82"/>
      <c r="AN25" s="82"/>
      <c r="AO25" s="82"/>
      <c r="AP25" s="82"/>
      <c r="AQ25" s="82"/>
      <c r="AR25" s="77"/>
      <c r="AS25" s="77"/>
      <c r="AT25" s="77"/>
      <c r="AU25" s="77"/>
      <c r="AV25" s="77"/>
    </row>
    <row r="26" spans="1:50" ht="39" customHeight="1" x14ac:dyDescent="0.25">
      <c r="B26" s="77"/>
      <c r="C26" s="77"/>
      <c r="D26" s="77"/>
      <c r="G26" s="77"/>
      <c r="I26" s="77"/>
      <c r="L26" s="77"/>
      <c r="M26" s="77"/>
      <c r="N26" s="77"/>
      <c r="O26" s="77"/>
      <c r="P26" s="77"/>
      <c r="Q26" s="77"/>
      <c r="R26" s="77"/>
      <c r="S26" s="127"/>
      <c r="T26" s="127"/>
      <c r="U26" s="77"/>
      <c r="V26" s="77"/>
      <c r="W26" s="77"/>
      <c r="X26" s="77"/>
      <c r="Y26" s="77"/>
      <c r="Z26" s="77"/>
      <c r="AA26" s="77"/>
      <c r="AB26" s="77"/>
      <c r="AM26" s="82"/>
      <c r="AN26" s="82"/>
      <c r="AO26" s="82"/>
      <c r="AP26" s="82"/>
      <c r="AQ26" s="82"/>
      <c r="AR26" s="77"/>
      <c r="AS26" s="77"/>
      <c r="AT26" s="77"/>
      <c r="AU26" s="77"/>
      <c r="AV26" s="77"/>
    </row>
    <row r="27" spans="1:50" ht="19.5" customHeight="1" x14ac:dyDescent="0.25">
      <c r="B27" s="77"/>
      <c r="C27" s="77"/>
      <c r="D27" s="77"/>
      <c r="G27" s="77"/>
      <c r="I27" s="77"/>
      <c r="L27" s="77"/>
      <c r="M27" s="77"/>
      <c r="N27" s="77"/>
      <c r="O27" s="77"/>
      <c r="P27" s="77"/>
      <c r="Q27" s="77"/>
      <c r="R27" s="77"/>
      <c r="S27" s="127"/>
      <c r="T27" s="127"/>
      <c r="U27" s="77"/>
      <c r="V27" s="77"/>
      <c r="W27" s="77"/>
      <c r="X27" s="77"/>
      <c r="Y27" s="77"/>
      <c r="Z27" s="77"/>
      <c r="AA27" s="77"/>
      <c r="AB27" s="77"/>
      <c r="AM27" s="82"/>
      <c r="AN27" s="82"/>
      <c r="AO27" s="82"/>
      <c r="AP27" s="82"/>
      <c r="AQ27" s="82"/>
      <c r="AR27" s="77"/>
      <c r="AS27" s="77"/>
      <c r="AT27" s="77"/>
      <c r="AU27" s="77"/>
      <c r="AV27" s="77"/>
    </row>
    <row r="28" spans="1:50" ht="19.5" customHeight="1" x14ac:dyDescent="0.25">
      <c r="B28" s="77"/>
      <c r="C28" s="77"/>
      <c r="D28" s="77"/>
      <c r="G28" s="77"/>
      <c r="I28" s="77"/>
      <c r="L28" s="77"/>
      <c r="M28" s="77"/>
      <c r="N28" s="77"/>
      <c r="O28" s="77"/>
      <c r="P28" s="77"/>
      <c r="Q28" s="77"/>
      <c r="R28" s="77"/>
      <c r="S28" s="127"/>
      <c r="T28" s="127"/>
      <c r="U28" s="77"/>
      <c r="V28" s="77"/>
      <c r="W28" s="77"/>
      <c r="X28" s="77"/>
      <c r="Y28" s="77"/>
      <c r="Z28" s="77"/>
      <c r="AA28" s="77"/>
      <c r="AB28" s="77"/>
      <c r="AM28" s="82"/>
      <c r="AN28" s="82"/>
      <c r="AO28" s="82"/>
      <c r="AP28" s="82"/>
      <c r="AQ28" s="82"/>
      <c r="AR28" s="77"/>
      <c r="AS28" s="77"/>
      <c r="AT28" s="77"/>
      <c r="AU28" s="77"/>
      <c r="AV28" s="77"/>
    </row>
    <row r="29" spans="1:50" ht="19.5" customHeight="1" x14ac:dyDescent="0.25">
      <c r="B29" s="77"/>
      <c r="C29" s="77"/>
      <c r="D29" s="77"/>
      <c r="G29" s="77"/>
      <c r="I29" s="77"/>
      <c r="L29" s="77"/>
      <c r="M29" s="77"/>
      <c r="N29" s="77"/>
      <c r="O29" s="77"/>
      <c r="P29" s="77"/>
      <c r="Q29" s="77"/>
      <c r="R29" s="77"/>
      <c r="S29" s="127"/>
      <c r="T29" s="127"/>
      <c r="U29" s="77"/>
      <c r="V29" s="77"/>
      <c r="W29" s="77"/>
      <c r="X29" s="77"/>
      <c r="Y29" s="77"/>
      <c r="Z29" s="77"/>
      <c r="AA29" s="77"/>
      <c r="AB29" s="77"/>
      <c r="AM29" s="82"/>
      <c r="AN29" s="82"/>
      <c r="AO29" s="82"/>
      <c r="AP29" s="82"/>
      <c r="AQ29" s="82"/>
      <c r="AR29" s="77"/>
      <c r="AS29" s="77"/>
      <c r="AT29" s="77"/>
      <c r="AU29" s="77"/>
      <c r="AV29" s="77"/>
    </row>
    <row r="30" spans="1:50" ht="19.5" customHeight="1" x14ac:dyDescent="0.25">
      <c r="B30" s="77"/>
      <c r="C30" s="77"/>
      <c r="D30" s="77"/>
      <c r="G30" s="77"/>
      <c r="I30" s="77"/>
      <c r="L30" s="77"/>
      <c r="M30" s="77"/>
      <c r="N30" s="77"/>
      <c r="O30" s="77"/>
      <c r="P30" s="77"/>
      <c r="Q30" s="77"/>
      <c r="R30" s="77"/>
      <c r="S30" s="127"/>
      <c r="T30" s="127"/>
      <c r="U30" s="77"/>
      <c r="V30" s="77"/>
      <c r="W30" s="77"/>
      <c r="X30" s="77"/>
      <c r="Y30" s="77"/>
      <c r="Z30" s="77"/>
      <c r="AA30" s="77"/>
      <c r="AB30" s="77"/>
      <c r="AM30" s="82"/>
      <c r="AN30" s="82"/>
      <c r="AO30" s="82"/>
      <c r="AP30" s="82"/>
      <c r="AQ30" s="82"/>
      <c r="AR30" s="77"/>
      <c r="AS30" s="77"/>
      <c r="AT30" s="77"/>
      <c r="AU30" s="77"/>
      <c r="AV30" s="77"/>
    </row>
    <row r="31" spans="1:50" ht="19.5" customHeight="1" x14ac:dyDescent="0.25">
      <c r="B31" s="77"/>
      <c r="C31" s="77"/>
      <c r="D31" s="77"/>
      <c r="G31" s="77"/>
      <c r="I31" s="77"/>
      <c r="L31" s="77"/>
      <c r="M31" s="77"/>
      <c r="N31" s="77"/>
      <c r="O31" s="77"/>
      <c r="P31" s="77"/>
      <c r="Q31" s="77"/>
      <c r="R31" s="77"/>
      <c r="S31" s="127"/>
      <c r="T31" s="127"/>
      <c r="U31" s="77"/>
      <c r="V31" s="77"/>
      <c r="W31" s="77"/>
      <c r="X31" s="77"/>
      <c r="Y31" s="77"/>
      <c r="Z31" s="77"/>
      <c r="AA31" s="77"/>
      <c r="AB31" s="77"/>
      <c r="AM31" s="82"/>
      <c r="AN31" s="82"/>
      <c r="AO31" s="82"/>
      <c r="AP31" s="82"/>
      <c r="AQ31" s="82"/>
      <c r="AR31" s="77"/>
      <c r="AS31" s="77"/>
      <c r="AT31" s="77"/>
      <c r="AU31" s="77"/>
      <c r="AV31" s="77"/>
    </row>
  </sheetData>
  <sheetProtection formatCells="0" formatColumns="0" formatRows="0" sort="0" autoFilter="0" pivotTables="0"/>
  <dataConsolidate/>
  <mergeCells count="8">
    <mergeCell ref="B2:D2"/>
    <mergeCell ref="B3:D3"/>
    <mergeCell ref="AC7:AC10"/>
    <mergeCell ref="E5:G5"/>
    <mergeCell ref="AF3:AJ3"/>
    <mergeCell ref="J5:L5"/>
    <mergeCell ref="U5:W5"/>
    <mergeCell ref="Q5:T5"/>
  </mergeCells>
  <conditionalFormatting sqref="E7:E24 I7:J24">
    <cfRule type="cellIs" dxfId="17" priority="293" operator="equal">
      <formula>$AE$10</formula>
    </cfRule>
    <cfRule type="cellIs" dxfId="16" priority="294" operator="equal">
      <formula>$AE$9</formula>
    </cfRule>
    <cfRule type="cellIs" dxfId="15" priority="295" operator="equal">
      <formula>$AE$8</formula>
    </cfRule>
    <cfRule type="cellIs" dxfId="14" priority="296" operator="equal">
      <formula>#REF!</formula>
    </cfRule>
    <cfRule type="cellIs" dxfId="13" priority="297" operator="equal">
      <formula>$AE$7</formula>
    </cfRule>
  </conditionalFormatting>
  <conditionalFormatting sqref="F7:F24 K7:K24">
    <cfRule type="cellIs" dxfId="12" priority="1" operator="equal">
      <formula>$AF$6</formula>
    </cfRule>
    <cfRule type="cellIs" dxfId="11" priority="2" operator="equal">
      <formula>$AG$6</formula>
    </cfRule>
    <cfRule type="cellIs" dxfId="10" priority="3" operator="equal">
      <formula>$AH$6</formula>
    </cfRule>
    <cfRule type="cellIs" dxfId="9" priority="4" operator="equal">
      <formula>$AI$6</formula>
    </cfRule>
    <cfRule type="cellIs" dxfId="8" priority="5" operator="equal">
      <formula>$AJ$6</formula>
    </cfRule>
  </conditionalFormatting>
  <conditionalFormatting sqref="G7:G24 L7:L24">
    <cfRule type="cellIs" dxfId="7" priority="333" operator="equal">
      <formula>#REF!</formula>
    </cfRule>
    <cfRule type="cellIs" dxfId="6" priority="334" operator="equal">
      <formula>$AF$13</formula>
    </cfRule>
    <cfRule type="cellIs" dxfId="5" priority="335" operator="equal">
      <formula>$AF$14</formula>
    </cfRule>
    <cfRule type="cellIs" dxfId="4" priority="336" operator="equal">
      <formula>$AF$15</formula>
    </cfRule>
  </conditionalFormatting>
  <dataValidations count="4">
    <dataValidation allowBlank="1" showInputMessage="1" showErrorMessage="1" prompt="La probabilidad se encuentra determinada por una escala de 1 a 3, siendo 1 la menor probabilidad de ocurrencia del riesgo y 3 la mayor probabilidad de  ocurrencia." sqref="JO6" xr:uid="{00000000-0002-0000-0700-000001000000}"/>
    <dataValidation allowBlank="1" showInputMessage="1" showErrorMessage="1" prompt="Es la materialización del riesgo y las consecuencias de su aparición. Su escala es: 5 bajo impacto, 10 medio, 20 alto impacto._x000a_" sqref="JP6:JV6" xr:uid="{00000000-0002-0000-0700-000002000000}"/>
    <dataValidation type="list" allowBlank="1" showInputMessage="1" showErrorMessage="1" sqref="JP7:JV12" xr:uid="{00000000-0002-0000-0700-000000000000}">
      <formula1>#REF!</formula1>
    </dataValidation>
    <dataValidation type="list" allowBlank="1" showInputMessage="1" showErrorMessage="1" sqref="O7:O24" xr:uid="{00000000-0002-0000-0700-000003000000}">
      <formula1>INDIRECT($N7)</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oddFooter>&amp;LMatriz de propiedad y autoría de: Olga Yaneth Aragón Sánchez</oddFooter>
  </headerFooter>
  <ignoredErrors>
    <ignoredError sqref="P7" evalError="1"/>
  </ignoredError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4000000}">
          <x14:formula1>
            <xm:f>'11 FORMULAS'!$V$3:$V$6</xm:f>
          </x14:formula1>
          <xm:sqref>Z7:Z24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9"/>
  <sheetViews>
    <sheetView showGridLines="0" zoomScale="85" zoomScaleNormal="85" workbookViewId="0">
      <selection sqref="A1:XFD2"/>
    </sheetView>
  </sheetViews>
  <sheetFormatPr baseColWidth="10" defaultColWidth="10.85546875" defaultRowHeight="15" x14ac:dyDescent="0.25"/>
  <cols>
    <col min="1" max="1" width="23.42578125" customWidth="1"/>
    <col min="2" max="2" width="24.7109375" customWidth="1"/>
    <col min="3" max="3" width="18.85546875" customWidth="1"/>
    <col min="4" max="4" width="24.28515625" customWidth="1"/>
    <col min="5" max="5" width="13.42578125" customWidth="1"/>
    <col min="6" max="6" width="14.5703125" customWidth="1"/>
  </cols>
  <sheetData>
    <row r="1" spans="1:11" s="9" customFormat="1" ht="8.25" customHeight="1" x14ac:dyDescent="0.2">
      <c r="A1" s="22"/>
      <c r="B1" s="22"/>
      <c r="C1" s="22"/>
      <c r="D1" s="49"/>
      <c r="F1" s="51"/>
    </row>
    <row r="2" spans="1:11" s="10" customFormat="1" ht="14.45" customHeight="1" x14ac:dyDescent="0.25">
      <c r="A2" s="25" t="s">
        <v>148</v>
      </c>
      <c r="B2" s="365" t="str">
        <f>+IF('2 CONTEXTO E IDENTIFICACIÓN'!$B$2="","",'2 CONTEXTO E IDENTIFICACIÓN'!$B$2)</f>
        <v xml:space="preserve">GESTIÓN DE SERVICIOS PUBLICOS </v>
      </c>
      <c r="C2" s="365"/>
      <c r="D2" s="365"/>
      <c r="E2" s="129"/>
      <c r="F2" s="130"/>
    </row>
    <row r="3" spans="1:11" ht="15.75" thickBot="1" x14ac:dyDescent="0.3">
      <c r="A3" s="24"/>
      <c r="B3" s="366" t="str">
        <f>+IF('2 CONTEXTO E IDENTIFICACIÓN'!$D$2="","",'2 CONTEXTO E IDENTIFICACIÓN'!$D$2)</f>
        <v/>
      </c>
      <c r="C3" s="366"/>
      <c r="D3" s="366"/>
    </row>
    <row r="4" spans="1:11" ht="15.75" thickBot="1" x14ac:dyDescent="0.3">
      <c r="A4" s="517" t="s">
        <v>41</v>
      </c>
      <c r="B4" s="518"/>
      <c r="C4" s="518"/>
      <c r="D4" s="518"/>
      <c r="E4" s="518"/>
      <c r="F4" s="518"/>
      <c r="G4" s="518"/>
      <c r="H4" s="518"/>
      <c r="I4" s="518"/>
      <c r="J4" s="518"/>
      <c r="K4" s="519"/>
    </row>
    <row r="5" spans="1:11" ht="6" customHeight="1" thickBot="1" x14ac:dyDescent="0.3">
      <c r="A5" s="517"/>
      <c r="B5" s="518"/>
      <c r="C5" s="518"/>
      <c r="D5" s="518"/>
      <c r="E5" s="518"/>
      <c r="F5" s="518"/>
      <c r="G5" s="518"/>
      <c r="H5" s="518"/>
      <c r="I5" s="518"/>
      <c r="J5" s="518"/>
      <c r="K5" s="519"/>
    </row>
    <row r="6" spans="1:11" ht="34.5" customHeight="1" x14ac:dyDescent="0.25">
      <c r="A6" s="520" t="s">
        <v>42</v>
      </c>
      <c r="B6" s="521"/>
      <c r="C6" s="521"/>
      <c r="D6" s="521"/>
      <c r="E6" s="521"/>
      <c r="F6" s="521"/>
      <c r="G6" s="521"/>
      <c r="H6" s="521"/>
      <c r="I6" s="521"/>
      <c r="J6" s="521"/>
      <c r="K6" s="522"/>
    </row>
    <row r="7" spans="1:11" ht="18.75" customHeight="1" x14ac:dyDescent="0.25">
      <c r="A7" s="526" t="s">
        <v>19</v>
      </c>
      <c r="B7" s="527"/>
      <c r="C7" s="527"/>
      <c r="D7" s="527"/>
      <c r="E7" s="527"/>
      <c r="F7" s="527"/>
      <c r="G7" s="527"/>
      <c r="H7" s="527"/>
      <c r="I7" s="527"/>
      <c r="J7" s="527"/>
      <c r="K7" s="528"/>
    </row>
    <row r="8" spans="1:11" ht="34.5" customHeight="1" x14ac:dyDescent="0.25">
      <c r="A8" s="523" t="s">
        <v>20</v>
      </c>
      <c r="B8" s="524"/>
      <c r="C8" s="524"/>
      <c r="D8" s="524"/>
      <c r="E8" s="524"/>
      <c r="F8" s="524"/>
      <c r="G8" s="524"/>
      <c r="H8" s="524"/>
      <c r="I8" s="524"/>
      <c r="J8" s="524"/>
      <c r="K8" s="525"/>
    </row>
    <row r="9" spans="1:11" ht="50.25" customHeight="1" thickBot="1" x14ac:dyDescent="0.3">
      <c r="A9" s="514" t="s">
        <v>113</v>
      </c>
      <c r="B9" s="515"/>
      <c r="C9" s="515"/>
      <c r="D9" s="515"/>
      <c r="E9" s="515"/>
      <c r="F9" s="515"/>
      <c r="G9" s="515"/>
      <c r="H9" s="515"/>
      <c r="I9" s="515"/>
      <c r="J9" s="515"/>
      <c r="K9" s="516"/>
    </row>
    <row r="10" spans="1:11" x14ac:dyDescent="0.25">
      <c r="A10" s="131"/>
      <c r="B10" s="131"/>
      <c r="C10" s="131"/>
      <c r="D10" s="131"/>
      <c r="E10" s="131"/>
      <c r="F10" s="131"/>
      <c r="G10" s="131"/>
      <c r="H10" s="131"/>
      <c r="I10" s="131"/>
      <c r="J10" s="131"/>
      <c r="K10" s="131"/>
    </row>
    <row r="11" spans="1:11" s="133" customFormat="1" ht="38.25" x14ac:dyDescent="0.25">
      <c r="A11" s="132"/>
      <c r="B11" s="511" t="s">
        <v>26</v>
      </c>
      <c r="C11" s="512"/>
      <c r="D11" s="513" t="s">
        <v>27</v>
      </c>
      <c r="E11" s="513"/>
      <c r="G11" s="83" t="s">
        <v>82</v>
      </c>
    </row>
    <row r="12" spans="1:11" ht="30" x14ac:dyDescent="0.25">
      <c r="A12" s="311" t="s">
        <v>21</v>
      </c>
      <c r="B12" s="312">
        <f>+COUNTIF('8 MAPA RIESGOS'!$G$7:$G$24,G12)</f>
        <v>0</v>
      </c>
      <c r="C12" s="313">
        <f>+B12/$B$16</f>
        <v>0</v>
      </c>
      <c r="D12" s="312">
        <f>+COUNTIF('8 MAPA RIESGOS'!$L$7:$L$24,G12)</f>
        <v>0</v>
      </c>
      <c r="E12" s="313">
        <f>+D12/$D$16</f>
        <v>0</v>
      </c>
      <c r="G12" s="112" t="s">
        <v>78</v>
      </c>
    </row>
    <row r="13" spans="1:11" ht="30" x14ac:dyDescent="0.25">
      <c r="A13" s="311" t="s">
        <v>22</v>
      </c>
      <c r="B13" s="312">
        <f>+COUNTIF('8 MAPA RIESGOS'!$G$7:$G$24,G13)</f>
        <v>6</v>
      </c>
      <c r="C13" s="313">
        <f t="shared" ref="C13:C16" si="0">+B13/$B$16</f>
        <v>0.8571428571428571</v>
      </c>
      <c r="D13" s="312">
        <f>+COUNTIF('8 MAPA RIESGOS'!$L$7:$L$24,G13)</f>
        <v>3</v>
      </c>
      <c r="E13" s="313">
        <f t="shared" ref="E13:E16" si="1">+D13/$D$16</f>
        <v>0.5</v>
      </c>
      <c r="G13" s="95" t="s">
        <v>79</v>
      </c>
    </row>
    <row r="14" spans="1:11" ht="30" x14ac:dyDescent="0.25">
      <c r="A14" s="311" t="s">
        <v>23</v>
      </c>
      <c r="B14" s="312">
        <f>+COUNTIF('8 MAPA RIESGOS'!$G$7:$G$24,G14)</f>
        <v>1</v>
      </c>
      <c r="C14" s="313">
        <f t="shared" si="0"/>
        <v>0.14285714285714285</v>
      </c>
      <c r="D14" s="312">
        <f>+COUNTIF('8 MAPA RIESGOS'!$L$7:$L$24,G14)</f>
        <v>3</v>
      </c>
      <c r="E14" s="313">
        <f t="shared" si="1"/>
        <v>0.5</v>
      </c>
      <c r="G14" s="99" t="s">
        <v>5</v>
      </c>
    </row>
    <row r="15" spans="1:11" ht="30" x14ac:dyDescent="0.25">
      <c r="A15" s="311" t="s">
        <v>24</v>
      </c>
      <c r="B15" s="312">
        <f>+COUNTIF('8 MAPA RIESGOS'!$G$7:$G$24,G15)</f>
        <v>0</v>
      </c>
      <c r="C15" s="313">
        <f t="shared" si="0"/>
        <v>0</v>
      </c>
      <c r="D15" s="312">
        <f>+COUNTIF('8 MAPA RIESGOS'!$L$7:$L$24,G15)</f>
        <v>0</v>
      </c>
      <c r="E15" s="313">
        <f t="shared" si="1"/>
        <v>0</v>
      </c>
      <c r="G15" s="103" t="s">
        <v>80</v>
      </c>
    </row>
    <row r="16" spans="1:11" x14ac:dyDescent="0.25">
      <c r="A16" s="134" t="s">
        <v>25</v>
      </c>
      <c r="B16" s="312">
        <f>+SUM(B12:B15)</f>
        <v>7</v>
      </c>
      <c r="C16" s="313">
        <f t="shared" si="0"/>
        <v>1</v>
      </c>
      <c r="D16" s="312">
        <f>+SUM(D12:D15)</f>
        <v>6</v>
      </c>
      <c r="E16" s="313">
        <f t="shared" si="1"/>
        <v>1</v>
      </c>
    </row>
    <row r="18" spans="2:4" s="135" customFormat="1" x14ac:dyDescent="0.25">
      <c r="B18" s="136" t="s">
        <v>26</v>
      </c>
      <c r="D18" s="136" t="s">
        <v>27</v>
      </c>
    </row>
    <row r="19" spans="2:4" s="135" customFormat="1" ht="41.45" customHeight="1" x14ac:dyDescent="0.25">
      <c r="B19" s="137" t="str">
        <f>+IF((B12/B16)&gt;=0.2,G12,+IF(((B12/B16)+(B13/B16))&gt;=0.3,G13,+IF(((B12/B16)+(B13/B16)+(B14/B16))&gt;=0.4,G14,+IF((B12/B16)+(B13/B16)+(B14/B16)+(B15/B16)&gt;=0.5,G15,""))))</f>
        <v>Alto</v>
      </c>
      <c r="D19" s="137" t="str">
        <f>+IF((D12/D16)&gt;=0.2,G12,+IF(((D12/D16)+(D13/D16))&gt;=0.3,G13,+IF(((D12/D16)+(D13/D16)+(D14/D16))&gt;=0.4,G14,+IF((D12/D16)+(D13/D16)+(D14/D16)+(D15/D16)&gt;=0.5,G15,""))))</f>
        <v>Alto</v>
      </c>
    </row>
  </sheetData>
  <sheetProtection formatCells="0" formatColumns="0" formatRows="0"/>
  <mergeCells count="10">
    <mergeCell ref="B11:C11"/>
    <mergeCell ref="D11:E11"/>
    <mergeCell ref="A9:K9"/>
    <mergeCell ref="A4:K4"/>
    <mergeCell ref="B2:D2"/>
    <mergeCell ref="B3:D3"/>
    <mergeCell ref="A5:K5"/>
    <mergeCell ref="A6:K6"/>
    <mergeCell ref="A8:K8"/>
    <mergeCell ref="A7:K7"/>
  </mergeCells>
  <conditionalFormatting sqref="B19:D19">
    <cfRule type="containsText" dxfId="3" priority="1" operator="containsText" text="Bajo">
      <formula>NOT(ISERROR(SEARCH("Bajo",B19)))</formula>
    </cfRule>
    <cfRule type="containsText" dxfId="2" priority="2" operator="containsText" text="Moderado">
      <formula>NOT(ISERROR(SEARCH("Moderado",B19)))</formula>
    </cfRule>
    <cfRule type="containsText" dxfId="1" priority="3" operator="containsText" text="Alto">
      <formula>NOT(ISERROR(SEARCH("Alto",B19)))</formula>
    </cfRule>
    <cfRule type="containsText" dxfId="0" priority="4" operator="containsText" text="Extremo">
      <formula>NOT(ISERROR(SEARCH("Extremo",B19)))</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26"/>
  <sheetViews>
    <sheetView zoomScale="70" zoomScaleNormal="70" workbookViewId="0">
      <selection sqref="A1:B1"/>
    </sheetView>
  </sheetViews>
  <sheetFormatPr baseColWidth="10" defaultColWidth="10.85546875" defaultRowHeight="12.75" x14ac:dyDescent="0.2"/>
  <cols>
    <col min="1" max="1" width="32.140625" style="138" customWidth="1"/>
    <col min="2" max="2" width="38.42578125" style="138" bestFit="1" customWidth="1"/>
    <col min="3" max="3" width="21.7109375" style="138" customWidth="1"/>
    <col min="4" max="4" width="10.85546875" style="138"/>
    <col min="5" max="5" width="20.42578125" style="138" customWidth="1"/>
    <col min="6" max="6" width="16.5703125" style="138" customWidth="1"/>
    <col min="7" max="7" width="10.85546875" style="138"/>
    <col min="8" max="8" width="16" style="138" customWidth="1"/>
    <col min="9" max="9" width="21" style="138" customWidth="1"/>
    <col min="10" max="10" width="10.85546875" style="138"/>
    <col min="11" max="11" width="20.85546875" style="138" customWidth="1"/>
    <col min="12" max="12" width="10.85546875" style="138"/>
    <col min="13" max="13" width="21" style="138" customWidth="1"/>
    <col min="14" max="15" width="10.85546875" style="138"/>
    <col min="16" max="16" width="14.85546875" style="138" customWidth="1"/>
    <col min="17" max="17" width="10.85546875" style="138"/>
    <col min="18" max="18" width="16.42578125" style="138" customWidth="1"/>
    <col min="19" max="19" width="10.85546875" style="138"/>
    <col min="20" max="20" width="30.140625" style="138" customWidth="1"/>
    <col min="21" max="16384" width="10.85546875" style="138"/>
  </cols>
  <sheetData>
    <row r="1" spans="1:22" ht="25.5" customHeight="1" x14ac:dyDescent="0.2">
      <c r="A1" s="531" t="s">
        <v>268</v>
      </c>
      <c r="B1" s="531"/>
      <c r="E1" s="530" t="s">
        <v>127</v>
      </c>
      <c r="F1" s="530"/>
      <c r="G1" s="530"/>
      <c r="H1" s="530"/>
    </row>
    <row r="2" spans="1:22" ht="48.95" customHeight="1" x14ac:dyDescent="0.2">
      <c r="B2" s="151" t="s">
        <v>45</v>
      </c>
      <c r="C2" s="151"/>
      <c r="E2" s="529" t="s">
        <v>99</v>
      </c>
      <c r="F2" s="529"/>
      <c r="G2" s="529"/>
      <c r="H2" s="529"/>
      <c r="I2" s="529"/>
      <c r="K2" s="529" t="s">
        <v>90</v>
      </c>
      <c r="L2" s="529"/>
      <c r="M2" s="529"/>
      <c r="O2" s="529" t="s">
        <v>108</v>
      </c>
      <c r="P2" s="529"/>
      <c r="R2" s="139" t="s">
        <v>119</v>
      </c>
      <c r="T2" s="139" t="s">
        <v>147</v>
      </c>
      <c r="V2" s="83" t="s">
        <v>126</v>
      </c>
    </row>
    <row r="3" spans="1:22" ht="29.25" thickBot="1" x14ac:dyDescent="0.25">
      <c r="A3" s="140" t="s">
        <v>8</v>
      </c>
      <c r="B3" s="151" t="s">
        <v>8</v>
      </c>
      <c r="C3" s="151" t="s">
        <v>45</v>
      </c>
      <c r="E3" s="141" t="s">
        <v>84</v>
      </c>
      <c r="F3" s="141" t="s">
        <v>85</v>
      </c>
      <c r="H3" s="141" t="s">
        <v>86</v>
      </c>
      <c r="I3" s="141" t="s">
        <v>87</v>
      </c>
      <c r="K3" s="139" t="s">
        <v>91</v>
      </c>
      <c r="L3" s="139" t="s">
        <v>3</v>
      </c>
      <c r="M3" s="139" t="s">
        <v>96</v>
      </c>
      <c r="O3" s="145" t="s">
        <v>84</v>
      </c>
      <c r="P3" s="145" t="s">
        <v>193</v>
      </c>
      <c r="R3" s="140" t="s">
        <v>120</v>
      </c>
      <c r="T3" s="18" t="s">
        <v>132</v>
      </c>
      <c r="V3" s="65" t="s">
        <v>137</v>
      </c>
    </row>
    <row r="4" spans="1:22" ht="28.5" x14ac:dyDescent="0.2">
      <c r="A4" s="150" t="s">
        <v>149</v>
      </c>
      <c r="B4" s="153" t="s">
        <v>149</v>
      </c>
      <c r="C4" s="165" t="s">
        <v>128</v>
      </c>
      <c r="E4" s="140" t="s">
        <v>100</v>
      </c>
      <c r="F4" s="142">
        <v>0.25</v>
      </c>
      <c r="H4" s="140" t="s">
        <v>88</v>
      </c>
      <c r="I4" s="142">
        <v>0.25</v>
      </c>
      <c r="K4" s="140" t="s">
        <v>92</v>
      </c>
      <c r="L4" s="140" t="s">
        <v>94</v>
      </c>
      <c r="M4" s="140" t="s">
        <v>97</v>
      </c>
      <c r="O4" s="140" t="s">
        <v>100</v>
      </c>
      <c r="P4" s="186" t="s">
        <v>48</v>
      </c>
      <c r="R4" s="140" t="s">
        <v>121</v>
      </c>
      <c r="T4" s="18" t="s">
        <v>133</v>
      </c>
      <c r="V4" s="65" t="s">
        <v>139</v>
      </c>
    </row>
    <row r="5" spans="1:22" ht="29.25" thickBot="1" x14ac:dyDescent="0.25">
      <c r="A5" s="150" t="s">
        <v>150</v>
      </c>
      <c r="B5" s="157"/>
      <c r="C5" s="166"/>
      <c r="E5" s="140" t="s">
        <v>101</v>
      </c>
      <c r="F5" s="142">
        <v>0.15</v>
      </c>
      <c r="H5" s="140" t="s">
        <v>89</v>
      </c>
      <c r="I5" s="142">
        <v>0.15</v>
      </c>
      <c r="K5" s="140" t="s">
        <v>93</v>
      </c>
      <c r="L5" s="140" t="s">
        <v>95</v>
      </c>
      <c r="M5" s="140" t="s">
        <v>98</v>
      </c>
      <c r="O5" s="140" t="s">
        <v>101</v>
      </c>
      <c r="P5" s="186" t="s">
        <v>48</v>
      </c>
      <c r="R5" s="140" t="s">
        <v>122</v>
      </c>
      <c r="T5" s="18" t="s">
        <v>134</v>
      </c>
      <c r="V5" s="65" t="s">
        <v>138</v>
      </c>
    </row>
    <row r="6" spans="1:22" ht="28.5" x14ac:dyDescent="0.2">
      <c r="A6" s="150" t="s">
        <v>151</v>
      </c>
      <c r="B6" s="159" t="s">
        <v>150</v>
      </c>
      <c r="C6" s="167" t="s">
        <v>135</v>
      </c>
      <c r="E6" s="140" t="s">
        <v>102</v>
      </c>
      <c r="F6" s="142">
        <v>0.1</v>
      </c>
      <c r="H6" s="140"/>
      <c r="I6" s="140"/>
      <c r="K6" s="140"/>
      <c r="L6" s="140"/>
      <c r="M6" s="140"/>
      <c r="O6" s="140" t="s">
        <v>102</v>
      </c>
      <c r="P6" s="186" t="s">
        <v>81</v>
      </c>
      <c r="R6" s="140" t="s">
        <v>123</v>
      </c>
      <c r="T6" s="18" t="s">
        <v>255</v>
      </c>
      <c r="V6" s="140"/>
    </row>
    <row r="7" spans="1:22" ht="13.5" thickBot="1" x14ac:dyDescent="0.25">
      <c r="A7" s="150" t="s">
        <v>152</v>
      </c>
      <c r="B7" s="157"/>
      <c r="C7" s="166"/>
      <c r="E7" s="140"/>
      <c r="F7" s="142"/>
      <c r="O7" s="143"/>
      <c r="R7" s="140" t="s">
        <v>124</v>
      </c>
    </row>
    <row r="8" spans="1:22" x14ac:dyDescent="0.2">
      <c r="A8" s="150" t="s">
        <v>153</v>
      </c>
      <c r="B8" s="159" t="s">
        <v>151</v>
      </c>
      <c r="C8" s="167" t="s">
        <v>71</v>
      </c>
      <c r="R8" s="140"/>
    </row>
    <row r="9" spans="1:22" ht="26.25" thickBot="1" x14ac:dyDescent="0.25">
      <c r="A9" s="150" t="s">
        <v>154</v>
      </c>
      <c r="B9" s="161"/>
      <c r="C9" s="166"/>
    </row>
    <row r="10" spans="1:22" x14ac:dyDescent="0.2">
      <c r="A10" s="150" t="s">
        <v>155</v>
      </c>
      <c r="B10" s="159" t="s">
        <v>152</v>
      </c>
      <c r="C10" s="167" t="s">
        <v>129</v>
      </c>
    </row>
    <row r="11" spans="1:22" ht="14.1" customHeight="1" thickBot="1" x14ac:dyDescent="0.25">
      <c r="A11" s="152"/>
      <c r="B11" s="157"/>
      <c r="C11" s="166"/>
    </row>
    <row r="12" spans="1:22" ht="14.1" customHeight="1" x14ac:dyDescent="0.2">
      <c r="B12" s="159" t="s">
        <v>153</v>
      </c>
      <c r="C12" s="160" t="s">
        <v>128</v>
      </c>
    </row>
    <row r="13" spans="1:22" ht="14.1" customHeight="1" x14ac:dyDescent="0.2">
      <c r="B13" s="156"/>
      <c r="C13" s="155" t="s">
        <v>135</v>
      </c>
    </row>
    <row r="14" spans="1:22" ht="14.1" customHeight="1" x14ac:dyDescent="0.2">
      <c r="B14" s="154"/>
      <c r="C14" s="155" t="s">
        <v>71</v>
      </c>
    </row>
    <row r="15" spans="1:22" ht="14.1" customHeight="1" x14ac:dyDescent="0.2">
      <c r="B15" s="154"/>
      <c r="C15" s="155" t="s">
        <v>129</v>
      </c>
    </row>
    <row r="16" spans="1:22" ht="14.1" customHeight="1" x14ac:dyDescent="0.2">
      <c r="B16" s="154"/>
      <c r="C16" s="155" t="s">
        <v>43</v>
      </c>
    </row>
    <row r="17" spans="2:3" ht="14.1" customHeight="1" thickBot="1" x14ac:dyDescent="0.25">
      <c r="B17" s="157"/>
      <c r="C17" s="158"/>
    </row>
    <row r="18" spans="2:3" ht="25.5" x14ac:dyDescent="0.2">
      <c r="B18" s="159" t="s">
        <v>154</v>
      </c>
      <c r="C18" s="160" t="s">
        <v>128</v>
      </c>
    </row>
    <row r="19" spans="2:3" ht="14.1" customHeight="1" x14ac:dyDescent="0.2">
      <c r="B19" s="154"/>
      <c r="C19" s="155" t="s">
        <v>135</v>
      </c>
    </row>
    <row r="20" spans="2:3" ht="14.1" customHeight="1" x14ac:dyDescent="0.2">
      <c r="B20" s="154"/>
      <c r="C20" s="155" t="s">
        <v>71</v>
      </c>
    </row>
    <row r="21" spans="2:3" ht="14.1" customHeight="1" x14ac:dyDescent="0.2">
      <c r="B21" s="154"/>
      <c r="C21" s="155" t="s">
        <v>129</v>
      </c>
    </row>
    <row r="22" spans="2:3" ht="14.1" customHeight="1" x14ac:dyDescent="0.2">
      <c r="B22" s="154"/>
      <c r="C22" s="155" t="s">
        <v>43</v>
      </c>
    </row>
    <row r="23" spans="2:3" ht="14.1" customHeight="1" thickBot="1" x14ac:dyDescent="0.25">
      <c r="B23" s="161"/>
      <c r="C23" s="162"/>
    </row>
    <row r="24" spans="2:3" ht="14.1" customHeight="1" x14ac:dyDescent="0.2">
      <c r="B24" s="159" t="s">
        <v>155</v>
      </c>
      <c r="C24" s="160" t="s">
        <v>43</v>
      </c>
    </row>
    <row r="25" spans="2:3" ht="14.1" customHeight="1" x14ac:dyDescent="0.2">
      <c r="B25" s="154"/>
      <c r="C25" s="155" t="s">
        <v>135</v>
      </c>
    </row>
    <row r="26" spans="2:3" ht="14.1" customHeight="1" thickBot="1" x14ac:dyDescent="0.25">
      <c r="B26" s="157"/>
      <c r="C26" s="158"/>
    </row>
  </sheetData>
  <sheetProtection sheet="1" formatCells="0" formatColumns="0" formatRows="0"/>
  <mergeCells count="5">
    <mergeCell ref="E2:I2"/>
    <mergeCell ref="K2:M2"/>
    <mergeCell ref="O2:P2"/>
    <mergeCell ref="E1:H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1 INSTRUCTIVO</vt:lpstr>
      <vt:lpstr>2 CONTEXTO E IDENTIFICACIÓN</vt:lpstr>
      <vt:lpstr>3 PROBABIL E IMPACTO INHERENTE</vt:lpstr>
      <vt:lpstr>4 MAPA CALOR INHERENTE</vt:lpstr>
      <vt:lpstr>5 VALORACIÓN DEL CONTROL</vt:lpstr>
      <vt:lpstr>6 MAPA CALOR RESIDUAL</vt:lpstr>
      <vt:lpstr>7 MAPA CALOR INHEREN Y RESIDUAL</vt:lpstr>
      <vt:lpstr>8 MAPA RIESGOS</vt:lpstr>
      <vt:lpstr>9 RIESGO DEL PROCESO</vt:lpstr>
      <vt:lpstr>11 FORMULAS</vt:lpstr>
      <vt:lpstr>Afectación_Económica</vt:lpstr>
      <vt:lpstr>'3 PROBABIL E IMPACTO INHERENTE'!Área_de_impresión</vt:lpstr>
      <vt:lpstr>E_Relaciones_Laborales</vt:lpstr>
      <vt:lpstr>F_Usuarios_Productos_y_Prácticas_Organizacionales</vt:lpstr>
      <vt:lpstr>G_Daños_Activos_Físicos</vt:lpstr>
      <vt:lpstr>Reducir_mitigar_Transferir_Evitar</vt:lpstr>
      <vt:lpstr>Reputacional</vt:lpstr>
      <vt:lpstr>Requiere_Plan_de_Acción</vt:lpstr>
      <vt:lpstr>Tipo</vt:lpstr>
      <vt:lpstr>'2 CONTEXTO E IDENTIFICACIÓN'!Títulos_a_imprimir</vt:lpstr>
      <vt:lpstr>'3 PROBABIL E IMPACTO INHERENTE'!Títulos_a_imprimir</vt:lpstr>
      <vt:lpstr>'5 VALORACIÓN DEL CONTROL'!Títulos_a_imprimir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SALAS</dc:creator>
  <cp:lastModifiedBy>Michael David</cp:lastModifiedBy>
  <cp:lastPrinted>2026-08-21T20:21:04Z</cp:lastPrinted>
  <dcterms:created xsi:type="dcterms:W3CDTF">2006-09-16T00:00:00Z</dcterms:created>
  <dcterms:modified xsi:type="dcterms:W3CDTF">2026-08-25T18:59:56Z</dcterms:modified>
</cp:coreProperties>
</file>